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<sst xmlns="http://schemas.openxmlformats.org/spreadsheetml/2006/main" count="2719" uniqueCount="2068">
  <si>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</si>
  <si>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</si>
  <si>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</si>
  <si>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</si>
  <si>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</si>
  <si>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</si>
  <si>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</si>
  <si>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</si>
  <si>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</si>
  <si>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</si>
  <si>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</si>
  <si>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</si>
  <si>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</si>
  <si>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</si>
  <si>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</si>
  <si>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</si>
  <si>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</si>
  <si>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</si>
  <si>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</si>
  <si>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</si>
  <si>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</si>
  <si>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</si>
  <si>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</si>
  <si>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</si>
  <si>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</si>
  <si>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</si>
  <si>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</si>
  <si>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</si>
  <si>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</si>
  <si>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</si>
  <si>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</si>
  <si>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</si>
  <si>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</si>
  <si>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</si>
  <si>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</si>
  <si>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</si>
  <si>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</si>
  <si>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</si>
  <si>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</si>
  <si>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</si>
  <si>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</si>
  <si>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</si>
  <si>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</si>
  <si>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</si>
  <si>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</si>
  <si>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</si>
  <si>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</si>
  <si>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</si>
  <si>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</si>
  <si>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</si>
  <si>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</si>
  <si>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</si>
  <si>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</si>
  <si>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</si>
  <si>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</si>
  <si>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</si>
  <si>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</si>
  <si>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</si>
  <si>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</si>
  <si>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</si>
  <si>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</si>
  <si>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</si>
  <si>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</si>
  <si>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</si>
  <si>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</si>
  <si>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</si>
  <si>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</si>
  <si>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</si>
  <si>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</si>
  <si>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</si>
  <si>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</si>
  <si>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</si>
  <si>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</si>
  <si>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</si>
  <si>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</si>
  <si>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</si>
  <si>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</si>
  <si>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</si>
  <si>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</si>
  <si>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</si>
  <si>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</si>
  <si>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</si>
  <si>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</si>
  <si>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</si>
  <si>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</si>
  <si>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</si>
  <si>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</si>
  <si>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</si>
  <si>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</si>
  <si>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</si>
  <si>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</si>
  <si>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</si>
  <si>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</si>
  <si>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</si>
  <si>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</si>
  <si>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</si>
  <si>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</si>
  <si>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</si>
  <si>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</si>
  <si>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</si>
  <si>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</si>
  <si>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</si>
  <si>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</si>
  <si>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</si>
  <si>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</si>
  <si>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</si>
  <si>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</si>
  <si>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</si>
  <si>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</si>
  <si>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</si>
  <si>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</si>
  <si>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</si>
  <si>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</si>
  <si>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</si>
  <si>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</si>
  <si>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</si>
  <si>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</si>
  <si>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</si>
  <si>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</si>
  <si>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</si>
  <si>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</si>
  <si>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</si>
  <si>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</si>
  <si>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</si>
  <si>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</si>
  <si>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</si>
  <si>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</si>
  <si>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</si>
  <si>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</si>
  <si>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</si>
  <si>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</si>
  <si>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</si>
  <si>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</si>
  <si>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</si>
  <si>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</si>
  <si>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</si>
  <si>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</si>
  <si>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</si>
  <si>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</si>
  <si>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</si>
  <si>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</si>
  <si>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</si>
  <si>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</si>
  <si>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</si>
  <si>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</si>
  <si>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</si>
  <si>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</si>
  <si>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</si>
  <si>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</si>
  <si>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</si>
  <si>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</si>
  <si>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</si>
  <si>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</si>
  <si>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</si>
  <si>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</si>
  <si>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</si>
  <si>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</si>
  <si>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</si>
  <si>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</si>
  <si>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</si>
  <si>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</si>
  <si>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</si>
  <si>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</si>
  <si>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</si>
  <si>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</si>
  <si>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</si>
  <si>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</si>
  <si>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</si>
  <si>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</si>
  <si>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</si>
  <si>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</si>
  <si>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</si>
  <si>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</si>
  <si>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</si>
  <si>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</si>
  <si>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</si>
  <si>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</si>
  <si>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</si>
  <si>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</si>
  <si>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</si>
  <si>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</si>
  <si>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</si>
  <si>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</si>
  <si>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</si>
  <si>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</si>
  <si>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</si>
  <si>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</si>
  <si>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</si>
  <si>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</si>
  <si>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</si>
  <si>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</si>
  <si>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</si>
  <si>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</si>
  <si>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</si>
  <si>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</si>
  <si>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</si>
  <si>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</si>
  <si>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</si>
  <si>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</si>
  <si>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</si>
  <si>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</si>
  <si>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</si>
  <si>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</si>
  <si>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</si>
  <si>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</si>
  <si>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</si>
  <si>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</si>
  <si>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</si>
  <si>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</si>
  <si>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</si>
  <si>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</si>
  <si>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</si>
  <si>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</si>
  <si>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</si>
  <si>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</si>
  <si>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</si>
  <si>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</si>
  <si>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</si>
  <si>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</si>
  <si>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</si>
  <si>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</si>
  <si>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</si>
  <si>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</si>
  <si>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</si>
  <si>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</si>
  <si>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</si>
  <si>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</si>
  <si>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</si>
  <si>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</si>
  <si>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</si>
  <si>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</si>
  <si>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</si>
  <si>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</si>
  <si>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</si>
  <si>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</si>
  <si>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</si>
  <si>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</si>
  <si>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</si>
  <si>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</si>
  <si>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</si>
  <si>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</si>
  <si>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</si>
  <si>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</si>
  <si>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</si>
  <si>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</si>
  <si>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</si>
  <si>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</si>
  <si>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</si>
  <si>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</si>
  <si>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</si>
  <si>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</si>
  <si>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</si>
  <si>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</si>
  <si>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</si>
  <si>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</si>
  <si>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</si>
  <si>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</si>
  <si>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</si>
  <si>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</si>
  <si>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</si>
  <si>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</si>
  <si>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</si>
  <si>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</si>
  <si>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</si>
  <si>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</si>
  <si>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</si>
  <si>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</si>
  <si>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</si>
  <si>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</si>
  <si>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</si>
  <si>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</si>
  <si>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</si>
  <si>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</si>
  <si>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</si>
  <si>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</si>
  <si>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</si>
  <si>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</si>
  <si>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</si>
  <si>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</si>
  <si>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</si>
  <si>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</si>
  <si>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</si>
  <si>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</si>
  <si>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</si>
  <si>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</si>
  <si>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</si>
  <si>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</si>
  <si>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</si>
  <si>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</si>
  <si>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</si>
  <si>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</si>
  <si>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</si>
  <si>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</si>
  <si>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</si>
  <si>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</si>
  <si>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</si>
  <si>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</si>
  <si>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</si>
  <si>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</si>
  <si>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</si>
  <si>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</si>
  <si>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</si>
  <si>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</si>
  <si>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</si>
  <si>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</si>
  <si>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</si>
  <si>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</si>
  <si>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</si>
  <si>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</si>
  <si>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</si>
  <si>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</si>
  <si>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</si>
  <si>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</si>
  <si>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</si>
  <si>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</si>
  <si>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</si>
  <si>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</si>
  <si>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</si>
  <si>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</si>
  <si>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</si>
  <si>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</si>
  <si>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</si>
  <si>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</si>
  <si>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</si>
  <si>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</si>
  <si>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</si>
  <si>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</si>
  <si>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</si>
  <si>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</si>
  <si>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</si>
  <si>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</si>
  <si>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</si>
  <si>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</si>
  <si>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</si>
  <si>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</si>
  <si>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</si>
  <si>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</si>
  <si>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</si>
  <si>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</si>
  <si>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</si>
  <si>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</si>
  <si>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</si>
  <si>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</si>
  <si>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</si>
  <si>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</si>
  <si>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</si>
  <si>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</si>
  <si>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</si>
  <si>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</si>
  <si>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</si>
  <si>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</si>
  <si>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</si>
  <si>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</si>
  <si>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</si>
  <si>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</si>
  <si>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</si>
  <si>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</si>
  <si>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</si>
  <si>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</si>
  <si>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</si>
  <si>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</si>
  <si>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</si>
  <si>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</si>
  <si>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</si>
  <si>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</si>
  <si>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</si>
  <si>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</si>
  <si>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</si>
  <si>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</si>
  <si>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</si>
  <si>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</si>
  <si>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</si>
  <si>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</si>
  <si>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</si>
  <si>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</si>
  <si>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</si>
  <si>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</si>
  <si>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</si>
  <si>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</si>
  <si>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</si>
  <si>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</si>
  <si>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</si>
  <si>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</si>
  <si>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</si>
  <si>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</si>
  <si>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</si>
  <si>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</si>
  <si>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</si>
  <si>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</si>
  <si>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</si>
  <si>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</si>
  <si>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</si>
  <si>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</si>
  <si>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</si>
  <si>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</si>
  <si>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</si>
  <si>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</si>
  <si>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</si>
  <si>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</si>
  <si>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</si>
  <si>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</si>
  <si>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</si>
  <si>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</si>
  <si>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</si>
  <si>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</si>
  <si>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</si>
  <si>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</si>
  <si>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</si>
  <si>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</si>
  <si>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</si>
  <si>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</si>
  <si>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</si>
  <si>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</si>
  <si>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</si>
  <si>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</si>
  <si>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</si>
  <si>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</si>
  <si>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</si>
  <si>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</si>
  <si>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</si>
  <si>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</si>
  <si>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</si>
  <si>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</si>
  <si>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</si>
  <si>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</si>
  <si>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</si>
  <si>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</si>
  <si>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</si>
  <si>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</si>
  <si>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</si>
  <si>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</si>
  <si>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</si>
  <si>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</si>
  <si>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</si>
  <si>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</si>
  <si>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</si>
  <si>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</si>
  <si>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</si>
  <si>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</si>
  <si>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</si>
  <si>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</si>
  <si>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</si>
  <si>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</si>
  <si>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</si>
  <si>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</si>
  <si>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</si>
  <si>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</si>
  <si>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</si>
  <si>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</si>
  <si>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</si>
  <si>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</si>
  <si>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</si>
  <si>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</si>
  <si>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</si>
  <si>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</si>
  <si>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</si>
  <si>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</si>
  <si>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</si>
  <si>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</si>
  <si>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</si>
  <si>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</si>
  <si>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</si>
  <si>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</si>
  <si>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</si>
  <si>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</si>
  <si>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</si>
  <si>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</si>
  <si>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</si>
  <si>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</si>
  <si>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</si>
  <si>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</si>
  <si>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</si>
  <si>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</si>
  <si>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</si>
  <si>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</si>
  <si>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</si>
  <si>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</si>
  <si>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</si>
  <si>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</si>
  <si>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</si>
  <si>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</si>
  <si>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</si>
  <si>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</si>
  <si>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</si>
  <si>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</si>
  <si>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</si>
  <si>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</si>
  <si>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</si>
  <si>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</si>
  <si>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</si>
  <si>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</si>
  <si>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</si>
  <si>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</si>
  <si>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</si>
  <si>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</si>
  <si>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</si>
  <si>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</si>
  <si>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</si>
  <si>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</si>
  <si>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</si>
  <si>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</si>
  <si>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</si>
  <si>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</si>
  <si>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</si>
  <si>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</si>
  <si>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</si>
  <si>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</si>
  <si>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</si>
  <si>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</si>
  <si>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</si>
  <si>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</si>
  <si>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</si>
  <si>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</si>
  <si>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</si>
  <si>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</si>
  <si>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</si>
  <si>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</si>
  <si>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</si>
  <si>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</si>
  <si>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</si>
  <si>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</si>
  <si>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</si>
  <si>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</si>
  <si>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</si>
  <si>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</si>
  <si>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</si>
  <si>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</si>
  <si>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</si>
  <si>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</si>
  <si>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</si>
  <si>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</si>
  <si>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</si>
  <si>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</si>
  <si>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</si>
  <si>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</si>
  <si>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</si>
  <si>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</si>
  <si>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</si>
  <si>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</si>
  <si>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</si>
  <si>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</si>
  <si>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</si>
  <si>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</si>
  <si>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</si>
  <si>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</si>
  <si>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</si>
  <si>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</si>
  <si>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</si>
  <si>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</si>
  <si>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</si>
  <si>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</si>
  <si>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</si>
  <si>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</si>
  <si>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</si>
  <si>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</si>
  <si>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</si>
  <si>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</si>
  <si>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</si>
  <si>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</si>
  <si>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</si>
  <si>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</si>
  <si>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</si>
  <si>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</si>
  <si>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</si>
  <si>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</si>
  <si>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</si>
  <si>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</si>
  <si>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</si>
  <si>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</si>
  <si>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</si>
  <si>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</si>
  <si>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</si>
  <si>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</si>
  <si>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</si>
  <si>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</si>
  <si>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</si>
  <si>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</si>
  <si>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</si>
  <si>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</si>
  <si>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</si>
  <si>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</si>
  <si>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</si>
  <si>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</si>
  <si>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</si>
  <si>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</si>
  <si>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</si>
  <si>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</si>
  <si>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</si>
  <si>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</si>
  <si>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</si>
  <si>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</si>
  <si>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</si>
  <si>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</si>
  <si>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</si>
  <si>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</si>
  <si>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</si>
  <si>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</si>
  <si>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</si>
  <si>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</si>
  <si>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</si>
  <si>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</si>
  <si>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</si>
  <si>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</si>
  <si>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</si>
  <si>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</si>
  <si>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</si>
  <si>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</si>
  <si>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</si>
  <si>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</si>
  <si>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</si>
  <si>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</si>
  <si>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</si>
  <si>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</si>
  <si>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</si>
  <si>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</si>
  <si>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</si>
  <si>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</si>
  <si>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</si>
  <si>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</si>
  <si>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</si>
  <si>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</si>
  <si>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</si>
  <si>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</si>
  <si>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</si>
  <si>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</si>
  <si>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</si>
  <si>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</si>
  <si>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</si>
  <si>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</si>
  <si>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</si>
  <si>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</si>
  <si>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</si>
  <si>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</si>
  <si>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</si>
  <si>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</si>
  <si>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</si>
  <si>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</si>
  <si>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</si>
  <si>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</si>
  <si>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</si>
  <si>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</si>
  <si>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</si>
  <si>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</si>
  <si>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</si>
  <si>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</si>
  <si>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</si>
  <si>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</si>
  <si>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</si>
  <si>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</si>
  <si>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</si>
  <si>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</si>
  <si>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</si>
  <si>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</si>
  <si>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</si>
  <si>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</si>
  <si>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</si>
  <si>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</si>
  <si>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</si>
  <si>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</si>
  <si>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</si>
  <si>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</si>
  <si>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</si>
  <si>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</si>
  <si>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</si>
  <si>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</si>
  <si>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</si>
  <si>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</si>
  <si>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</si>
  <si>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</si>
  <si>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</si>
  <si>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</si>
  <si>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</si>
  <si>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</si>
  <si>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</si>
  <si>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</si>
  <si>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</si>
  <si>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</si>
  <si>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</si>
  <si>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</si>
  <si>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</si>
  <si>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</si>
  <si>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</si>
  <si>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</si>
  <si>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</si>
  <si>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</si>
  <si>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</si>
  <si>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</si>
  <si>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</si>
  <si>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</si>
  <si>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</si>
  <si>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</si>
  <si>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</si>
  <si>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</si>
  <si>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</si>
  <si>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</si>
  <si>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</si>
  <si>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</si>
  <si>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</si>
  <si>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</si>
  <si>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</si>
  <si>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</si>
  <si>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</si>
  <si>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</si>
  <si>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</si>
  <si>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</si>
  <si>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</si>
  <si>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</si>
  <si>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</si>
  <si>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</si>
  <si>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</si>
  <si>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</si>
  <si>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</si>
  <si>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</si>
  <si>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</si>
  <si>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</si>
  <si>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</si>
  <si>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</si>
  <si>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</si>
  <si>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</si>
  <si>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</si>
  <si>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</si>
  <si>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</si>
  <si>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</si>
  <si>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</si>
  <si>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</si>
  <si>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</si>
  <si>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</si>
  <si>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</si>
  <si>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</si>
  <si>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</si>
  <si>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</si>
  <si>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</si>
  <si>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</si>
  <si>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</si>
  <si>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</si>
  <si>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</si>
  <si>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</si>
  <si>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</si>
  <si>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</si>
  <si>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</si>
  <si>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</si>
  <si>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</si>
  <si>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</si>
  <si>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</si>
  <si>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</si>
  <si>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</si>
  <si>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</si>
  <si>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</si>
  <si>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</si>
  <si>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</si>
  <si>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</si>
  <si>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</si>
  <si>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</si>
  <si>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</si>
  <si>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</si>
  <si>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</si>
  <si>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</si>
  <si>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</si>
  <si>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</si>
  <si>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</si>
  <si>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</si>
  <si>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</si>
  <si>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</si>
  <si>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</si>
  <si>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</si>
  <si>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</si>
  <si>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</si>
  <si>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</si>
  <si>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</si>
  <si>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</si>
  <si>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</si>
  <si>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</si>
  <si>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</si>
  <si>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</si>
  <si>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</si>
  <si>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</si>
  <si>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</si>
  <si>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</si>
  <si>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</si>
  <si>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</si>
  <si>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</si>
  <si>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</si>
  <si>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</si>
  <si>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</si>
  <si>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</si>
  <si>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</si>
  <si>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</si>
  <si>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</si>
  <si>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</si>
  <si>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</si>
  <si>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</si>
  <si>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</si>
  <si>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</si>
  <si>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</si>
  <si>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</si>
  <si>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</si>
  <si>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</si>
  <si>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</si>
  <si>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</si>
  <si>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</si>
  <si>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</si>
  <si>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</si>
  <si>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</si>
  <si>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</si>
  <si>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</si>
  <si>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</si>
  <si>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</si>
  <si>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</si>
  <si>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</si>
  <si>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</si>
  <si>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</si>
  <si>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</si>
  <si>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</si>
  <si>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</si>
  <si>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</si>
  <si>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</si>
  <si>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</si>
  <si>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</si>
  <si>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</si>
  <si>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</si>
  <si>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</si>
  <si>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</si>
  <si>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</si>
  <si>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</si>
  <si>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</si>
  <si>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</si>
  <si>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</si>
  <si>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</si>
  <si>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</si>
  <si>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</si>
  <si>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</si>
  <si>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</si>
  <si>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</si>
  <si>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</si>
  <si>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</si>
  <si>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</si>
  <si>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</si>
  <si>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</si>
  <si>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</si>
  <si>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</si>
  <si>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</si>
  <si>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</si>
  <si>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</si>
  <si>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</si>
  <si>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</si>
  <si>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</si>
  <si>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</si>
  <si>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</si>
  <si>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</si>
  <si>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</si>
  <si>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</si>
  <si>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</si>
  <si>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</si>
  <si>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</si>
  <si>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</si>
  <si>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</si>
  <si>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</si>
  <si>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</si>
  <si>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</si>
  <si>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</si>
  <si>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</si>
  <si>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</si>
  <si>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</si>
  <si>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</si>
  <si>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</si>
  <si>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</si>
  <si>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</si>
  <si>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</si>
  <si>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</si>
  <si>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</si>
  <si>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</si>
  <si>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</si>
  <si>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</si>
  <si>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</si>
  <si>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</si>
  <si>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</si>
  <si>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</si>
  <si>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</si>
  <si>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</si>
  <si>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</si>
  <si>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</si>
  <si>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</si>
  <si>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</si>
  <si>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</si>
  <si>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</si>
  <si>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</si>
  <si>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</si>
  <si>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</si>
  <si>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</si>
  <si>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</si>
  <si>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</si>
  <si>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</si>
  <si>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</si>
  <si>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</si>
  <si>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</si>
  <si>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</si>
  <si>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</si>
  <si>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</si>
  <si>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</si>
  <si>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</si>
  <si>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</si>
  <si>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</si>
  <si>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</si>
  <si>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</si>
  <si>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</si>
  <si>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</si>
  <si>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</si>
  <si>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</si>
  <si>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</si>
  <si>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</si>
  <si>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</si>
  <si>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</si>
  <si>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</si>
  <si>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</si>
  <si>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</si>
  <si>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</si>
  <si>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</si>
  <si>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</si>
  <si>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</si>
  <si>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</si>
  <si>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</si>
  <si>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</si>
  <si>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</si>
  <si>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</si>
  <si>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</si>
  <si>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</si>
  <si>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</si>
  <si>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</si>
  <si>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</si>
  <si>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</si>
  <si>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</si>
  <si>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</si>
  <si>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</si>
  <si>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</si>
  <si>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</si>
  <si>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</si>
  <si>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</si>
  <si>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</si>
  <si>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</si>
  <si>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</si>
  <si>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</si>
  <si>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</si>
  <si>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</si>
  <si>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</si>
  <si>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</si>
  <si>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</si>
  <si>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</si>
  <si>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</si>
  <si>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</si>
  <si>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</si>
  <si>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</si>
  <si>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</si>
  <si>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</si>
  <si>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</si>
  <si>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</si>
  <si>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</si>
  <si>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</si>
  <si>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</si>
  <si>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</si>
  <si>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</si>
  <si>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</si>
  <si>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</si>
  <si>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</si>
  <si>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</si>
  <si>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</si>
  <si>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</si>
  <si>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</si>
  <si>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</si>
  <si>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</si>
  <si>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</si>
  <si>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</si>
  <si>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</si>
  <si>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</si>
  <si>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</si>
  <si>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</si>
  <si>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</si>
  <si>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</si>
  <si>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</si>
  <si>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</si>
  <si>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</si>
  <si>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</si>
  <si>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</si>
  <si>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</si>
  <si>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</si>
  <si>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</si>
  <si>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</si>
  <si>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</si>
  <si>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</si>
  <si>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</si>
  <si>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</si>
  <si>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</si>
  <si>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</si>
  <si>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</si>
  <si>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</si>
  <si>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</si>
  <si>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</si>
  <si>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</si>
  <si>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</si>
  <si>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</si>
  <si>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</si>
  <si>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</si>
  <si>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</si>
  <si>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</si>
  <si>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</si>
  <si>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</si>
  <si>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</si>
  <si>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</si>
  <si>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</si>
  <si>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</si>
  <si>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</si>
  <si>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</si>
  <si>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</si>
  <si>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</si>
  <si>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</si>
  <si>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</si>
  <si>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</si>
  <si>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</si>
  <si>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</si>
  <si>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</si>
  <si>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</si>
  <si>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</si>
  <si>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</si>
  <si>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</si>
  <si>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</si>
  <si>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</si>
  <si>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</si>
  <si>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</si>
  <si>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</si>
  <si>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</si>
  <si>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</si>
  <si>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</si>
  <si>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</si>
  <si>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</si>
  <si>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</si>
  <si>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</si>
  <si>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</si>
  <si>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</si>
  <si>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</si>
  <si>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</si>
  <si>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</si>
  <si>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</si>
  <si>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</si>
  <si>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</si>
  <si>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</si>
  <si>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</si>
  <si>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</si>
  <si>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</si>
  <si>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</si>
  <si>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</si>
  <si>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</si>
  <si>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</si>
  <si>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</si>
  <si>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</si>
  <si>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</si>
  <si>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</si>
  <si>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</si>
  <si>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</si>
  <si>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</si>
  <si>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</si>
  <si>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</si>
  <si>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</si>
  <si>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</si>
  <si>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</si>
  <si>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</si>
  <si>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</si>
  <si>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</si>
  <si>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</si>
  <si>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</si>
  <si>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</si>
  <si>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</si>
  <si>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</si>
  <si>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</si>
  <si>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</si>
  <si>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</si>
  <si>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</si>
  <si>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</si>
  <si>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</si>
  <si>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</si>
  <si>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</si>
  <si>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</si>
  <si>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</si>
  <si>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</si>
  <si>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</si>
  <si>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</si>
  <si>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</si>
  <si>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</si>
  <si>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</si>
  <si>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</si>
  <si>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</si>
  <si>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</si>
  <si>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</si>
  <si>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</si>
  <si>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</si>
  <si>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</si>
  <si>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</si>
  <si>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</si>
  <si>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</si>
  <si>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</si>
  <si>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</si>
  <si>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</si>
  <si>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</si>
  <si>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</si>
  <si>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</si>
  <si>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</si>
  <si>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</si>
  <si>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</si>
  <si>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</si>
  <si>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</si>
  <si>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</si>
  <si>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</si>
  <si>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</si>
  <si>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</si>
  <si>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</si>
  <si>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</si>
  <si>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</si>
  <si>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</si>
  <si>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</si>
  <si>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</si>
  <si>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</si>
  <si>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</si>
  <si>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</si>
  <si>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</si>
  <si>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</si>
  <si>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</si>
  <si>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</si>
  <si>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</si>
  <si>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</si>
  <si>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</si>
  <si>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</si>
  <si>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</si>
  <si>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</si>
  <si>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</si>
  <si>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</si>
  <si>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</si>
  <si>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</si>
  <si>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</si>
  <si>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</si>
  <si>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</si>
  <si>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</si>
  <si>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</si>
  <si>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</si>
  <si>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</si>
  <si>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</si>
  <si>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</si>
  <si>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</si>
  <si>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</si>
  <si>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</si>
  <si>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</si>
  <si>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</si>
  <si>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</si>
  <si>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</si>
  <si>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</si>
  <si>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</si>
  <si>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</si>
  <si>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</si>
  <si>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</si>
  <si>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</si>
  <si>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</si>
  <si>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</si>
  <si>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</si>
  <si>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</si>
  <si>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</si>
  <si>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</si>
  <si>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</si>
  <si>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</si>
  <si>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</si>
  <si>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</si>
  <si>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</si>
  <si>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</si>
  <si>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</si>
  <si>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</si>
  <si>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</si>
  <si>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</si>
  <si>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</si>
  <si>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</si>
  <si>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</si>
  <si>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</si>
  <si>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</si>
  <si>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</si>
  <si>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</si>
  <si>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</si>
  <si>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</si>
  <si>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</si>
  <si>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</si>
  <si>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</si>
  <si>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</si>
  <si>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</si>
  <si>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</si>
  <si>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</si>
  <si>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</si>
  <si>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</si>
  <si>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</si>
  <si>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</si>
  <si>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</si>
  <si>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</si>
  <si>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</si>
  <si>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</si>
  <si>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</si>
  <si>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</si>
  <si>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</si>
  <si>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</si>
  <si>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</si>
  <si>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</si>
  <si>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</si>
  <si>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</si>
  <si>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</si>
  <si>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</si>
  <si>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</si>
  <si>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</si>
  <si>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</si>
  <si>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</si>
  <si>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</si>
  <si>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</si>
  <si>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</si>
  <si>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</si>
  <si>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</si>
  <si>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</si>
  <si>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</si>
  <si>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</si>
  <si>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</si>
  <si>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</si>
  <si>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</si>
  <si>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</si>
  <si>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</si>
  <si>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</si>
  <si>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</si>
  <si>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</si>
  <si>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</si>
  <si>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</si>
  <si>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</si>
  <si>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</si>
  <si>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</si>
  <si>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</si>
  <si>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</si>
  <si>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</si>
  <si>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</si>
  <si>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</si>
  <si>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</si>
  <si>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</si>
  <si>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</si>
  <si>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</si>
  <si>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</si>
  <si>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</si>
  <si>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</si>
  <si>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</si>
  <si>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</si>
  <si>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</si>
  <si>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</si>
  <si>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</si>
  <si>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</si>
  <si>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</si>
  <si>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</si>
  <si>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</si>
  <si>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</si>
  <si>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</si>
  <si>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</si>
  <si>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</si>
  <si>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</si>
  <si>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</si>
  <si>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</si>
  <si>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</si>
  <si>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</si>
  <si>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</si>
  <si>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</si>
  <si>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</si>
  <si>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</si>
  <si>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</si>
  <si>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</si>
  <si>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</si>
  <si>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</si>
  <si>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</si>
  <si>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</si>
  <si>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</si>
  <si>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</si>
  <si>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</si>
  <si>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</si>
  <si>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</si>
  <si>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</si>
  <si>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</si>
  <si>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</si>
  <si>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</si>
  <si>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</si>
  <si>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</si>
  <si>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</si>
  <si>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</si>
  <si>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</si>
  <si>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</si>
  <si>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</si>
  <si>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</si>
  <si>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</si>
  <si>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</si>
  <si>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</si>
  <si>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</si>
  <si>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</si>
  <si>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</si>
  <si>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</si>
  <si>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</si>
  <si>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</si>
  <si>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</si>
  <si>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</si>
  <si>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</si>
  <si>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</si>
  <si>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</si>
  <si>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</si>
  <si>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</si>
  <si>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</si>
  <si>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</si>
  <si>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</si>
  <si>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</si>
  <si>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</si>
  <si>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</si>
  <si>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</si>
  <si>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</si>
  <si>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</si>
  <si>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</si>
  <si>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</si>
  <si>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</si>
  <si>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</si>
  <si>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</si>
  <si>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</si>
  <si>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</si>
  <si>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</si>
  <si>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</si>
  <si>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</si>
  <si>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</si>
  <si>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</si>
  <si>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</si>
  <si>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</si>
  <si>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</si>
  <si>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</si>
  <si>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</si>
  <si>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</si>
  <si>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</si>
  <si>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</si>
  <si>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</si>
  <si>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</si>
  <si>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</si>
  <si>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</si>
  <si>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</si>
  <si>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</si>
  <si>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</si>
  <si>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</si>
  <si>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</si>
  <si>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</si>
  <si>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</si>
  <si>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</si>
  <si>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</si>
  <si>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</si>
  <si>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</si>
  <si>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</si>
  <si>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</si>
  <si>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</si>
  <si>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</si>
  <si>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</si>
  <si>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</si>
  <si>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</si>
  <si>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</si>
  <si>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</si>
  <si>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</si>
  <si>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</si>
  <si>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</si>
  <si>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</si>
  <si>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</si>
  <si>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</si>
  <si>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</si>
  <si>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</si>
  <si>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</si>
  <si>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</si>
  <si>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</si>
  <si>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</si>
  <si>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</si>
  <si>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</si>
  <si>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</si>
  <si>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</si>
  <si>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</si>
  <si>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</si>
  <si>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</si>
  <si>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</si>
  <si>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</si>
  <si>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</si>
  <si>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</si>
  <si>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</si>
  <si>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</si>
  <si>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</si>
  <si>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</si>
  <si>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</si>
  <si>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</si>
  <si>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</si>
  <si>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</si>
  <si>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</si>
  <si>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</si>
  <si>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</si>
  <si>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</si>
  <si>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</si>
  <si>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</si>
  <si>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</si>
  <si>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</si>
  <si>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</si>
  <si>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</si>
  <si>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</si>
  <si>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</si>
  <si>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</si>
  <si>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</si>
  <si>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</si>
  <si>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</si>
  <si>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</si>
  <si>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</si>
  <si>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</si>
  <si>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</si>
  <si>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</si>
  <si>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</si>
  <si>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</si>
  <si>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</si>
  <si>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</si>
  <si>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</si>
  <si>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</si>
  <si>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</si>
  <si>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</si>
  <si>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</si>
  <si>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</si>
  <si>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</si>
  <si>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</si>
  <si>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</si>
  <si>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</si>
  <si>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</si>
  <si>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</si>
  <si>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</si>
  <si>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</si>
  <si>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</si>
  <si>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</si>
  <si>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</si>
  <si>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</si>
  <si>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</si>
  <si>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</si>
  <si>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</si>
  <si>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</si>
  <si>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</si>
  <si>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</si>
  <si>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</si>
  <si>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</si>
  <si>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</si>
  <si>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</si>
  <si>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</si>
  <si>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</si>
  <si>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</si>
  <si>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</si>
  <si>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</si>
  <si>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</si>
  <si>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</si>
  <si>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</si>
  <si>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</si>
  <si>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</si>
  <si>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</si>
  <si>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</si>
  <si>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</si>
  <si>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</si>
  <si>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</si>
  <si>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</si>
  <si>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</si>
  <si>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</si>
  <si>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</si>
  <si>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</si>
  <si>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</si>
  <si>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</si>
  <si>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</si>
  <si>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</si>
  <si>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</si>
  <si>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</si>
  <si>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</si>
  <si>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</si>
  <si>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</si>
  <si>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</si>
  <si>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</si>
  <si>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</si>
  <si>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</si>
  <si>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</si>
  <si>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</si>
  <si>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</si>
  <si>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</si>
  <si>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</si>
  <si>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</si>
  <si>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</si>
  <si>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</si>
  <si>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</si>
  <si>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</si>
  <si>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</si>
  <si>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</si>
  <si>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</si>
  <si>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</si>
  <si>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</si>
  <si>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</si>
  <si>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</si>
  <si>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</si>
  <si>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</si>
  <si>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</si>
  <si>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</si>
  <si>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</si>
  <si>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</si>
  <si>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</si>
  <si>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</si>
  <si>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</si>
  <si>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</si>
  <si>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</si>
  <si>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</si>
  <si>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</si>
  <si>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</si>
  <si>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</si>
  <si>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</si>
  <si>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</si>
  <si>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</si>
  <si>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</si>
  <si>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</si>
  <si>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</si>
  <si>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</si>
  <si>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</si>
  <si>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</si>
  <si>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</si>
  <si>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</si>
  <si>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</si>
  <si>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</si>
  <si>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</si>
  <si>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</si>
  <si>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</si>
  <si>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</si>
  <si>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</si>
  <si>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</si>
  <si>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</si>
  <si>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</si>
  <si>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</si>
  <si>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</si>
  <si>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</si>
  <si>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</si>
  <si>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</si>
  <si>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</si>
  <si>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</si>
  <si>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</si>
  <si>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</si>
  <si>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</si>
  <si>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</si>
  <si>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</si>
  <si>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</si>
  <si>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</si>
  <si>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</si>
  <si>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</si>
  <si>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</si>
  <si>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</si>
  <si>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</si>
  <si>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</si>
  <si>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</si>
  <si>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</si>
  <si>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</si>
  <si>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</si>
  <si>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</si>
  <si>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</si>
  <si>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</si>
  <si>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</si>
  <si>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</si>
  <si>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</si>
  <si>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</si>
  <si>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</si>
  <si>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</si>
  <si>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</si>
  <si>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</si>
  <si>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</si>
  <si>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</si>
  <si>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</si>
  <si>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</si>
  <si>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</si>
  <si>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</si>
  <si>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</si>
  <si>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</si>
  <si>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</si>
  <si>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</si>
  <si>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</si>
  <si>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</si>
  <si>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</si>
  <si>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</si>
  <si>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</si>
  <si>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</si>
  <si>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</si>
  <si>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</si>
  <si>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</si>
  <si>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</si>
  <si>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</si>
  <si>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</si>
  <si>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</si>
  <si>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</si>
  <si>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</si>
  <si>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</si>
  <si>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</si>
  <si>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</si>
  <si>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</si>
  <si>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</si>
  <si>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</si>
  <si>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</si>
  <si>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</si>
  <si>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</si>
  <si>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</si>
  <si>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</si>
  <si>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</si>
  <si>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</si>
  <si>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</si>
  <si>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</si>
  <si>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</si>
  <si>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</si>
  <si>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</si>
  <si>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</si>
  <si>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</si>
  <si>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</si>
  <si>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</si>
  <si>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</si>
  <si>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</si>
  <si>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</si>
  <si>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</si>
  <si>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</si>
  <si>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</si>
  <si>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</si>
  <si>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</si>
  <si>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</si>
  <si>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</si>
  <si>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</si>
  <si>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</si>
  <si>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</si>
  <si>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</si>
  <si>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</si>
  <si>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</si>
  <si>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</si>
  <si>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</si>
  <si>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</si>
  <si>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</si>
  <si>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</si>
  <si>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</si>
  <si>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</si>
  <si>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</si>
  <si>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</si>
  <si>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</si>
  <si>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</si>
  <si>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</si>
  <si>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</si>
  <si>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</si>
  <si>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</si>
  <si>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</si>
  <si>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</si>
  <si>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</si>
  <si>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</si>
  <si>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</si>
  <si>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</si>
  <si>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</si>
  <si>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</si>
  <si>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</si>
  <si>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</si>
  <si>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</si>
  <si>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</si>
  <si>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</si>
  <si>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</si>
  <si>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</si>
  <si>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</si>
  <si>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</si>
  <si>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</si>
  <si>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</si>
  <si>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</si>
  <si>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</si>
  <si>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</si>
  <si>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</si>
  <si>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</si>
  <si>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</si>
  <si>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</si>
  <si>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</si>
  <si>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</si>
  <si>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</si>
  <si>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</si>
  <si>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</si>
  <si>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</si>
  <si>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</si>
  <si>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</si>
  <si>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</si>
  <si>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</si>
  <si>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</si>
  <si>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</si>
  <si>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</si>
  <si>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</si>
  <si>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</si>
  <si>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</si>
  <si>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</si>
  <si>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</si>
  <si>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</si>
  <si>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</si>
  <si>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</si>
  <si>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</si>
  <si>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</si>
  <si>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</si>
  <si>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</si>
  <si>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</si>
  <si>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</si>
  <si>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</si>
  <si>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</si>
  <si>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</si>
  <si>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</si>
  <si>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</si>
  <si>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</si>
  <si>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</si>
  <si>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</si>
  <si>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</si>
  <si>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</si>
  <si>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</si>
  <si>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</si>
  <si>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</si>
  <si>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</si>
  <si>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</si>
  <si>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</si>
  <si>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</si>
  <si>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</si>
  <si>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</si>
  <si>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</si>
  <si>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</si>
  <si>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</si>
  <si>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</si>
  <si>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</si>
  <si>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</si>
  <si>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</si>
  <si>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</si>
  <si>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</si>
  <si>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</si>
  <si>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</si>
  <si>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</si>
  <si>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</si>
  <si>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</si>
  <si>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</si>
  <si>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</si>
  <si>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</si>
  <si>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</si>
  <si>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</si>
  <si>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</si>
  <si>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</si>
  <si>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</si>
  <si>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</si>
  <si>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</si>
  <si>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</si>
  <si>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</si>
  <si>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</si>
  <si>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</si>
  <si>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</si>
  <si>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</si>
  <si>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</si>
  <si>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</si>
  <si>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</si>
  <si>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</si>
  <si>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</si>
  <si>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</si>
  <si>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</si>
  <si>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</si>
  <si>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</si>
  <si>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</si>
  <si>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</si>
  <si>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</si>
  <si>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</si>
  <si>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</si>
  <si>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</si>
  <si>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</si>
  <si>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</si>
  <si>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</si>
  <si>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</si>
  <si>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</si>
  <si>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</si>
  <si>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</si>
  <si>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</si>
  <si>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</si>
  <si>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</si>
  <si>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</si>
  <si>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</si>
  <si>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</si>
  <si>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</si>
  <si>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</si>
  <si>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</si>
  <si>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</si>
  <si>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</si>
  <si>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</si>
  <si>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</si>
  <si>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</si>
  <si>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</si>
  <si>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</si>
  <si>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</si>
  <si>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</si>
  <si>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</si>
  <si>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</si>
  <si>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</si>
  <si>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</si>
  <si>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</si>
  <si>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</si>
  <si>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</si>
  <si>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</si>
  <si>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</si>
  <si>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</si>
  <si>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</si>
  <si>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</si>
  <si>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</si>
  <si>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</si>
  <si>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</si>
  <si>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</si>
  <si>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</si>
  <si>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</si>
  <si>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</si>
  <si>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</si>
  <si>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</si>
  <si>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</si>
  <si>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</si>
  <si>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</si>
  <si>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</si>
  <si>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</si>
  <si>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</si>
  <si>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</si>
  <si>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</si>
  <si>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</si>
  <si>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</si>
  <si>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</si>
  <si>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</si>
  <si>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</si>
  <si>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</si>
  <si>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</si>
  <si>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</si>
  <si>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</si>
  <si>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</si>
  <si>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</si>
  <si>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</si>
  <si>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</si>
  <si>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</si>
  <si>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</si>
  <si>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</si>
  <si>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</si>
  <si>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</si>
  <si>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</si>
  <si>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</si>
  <si>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</si>
  <si>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</si>
  <si>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</si>
  <si>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</si>
  <si>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</si>
  <si>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</si>
  <si>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</si>
  <si>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</si>
  <si>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</si>
  <si>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</si>
  <si>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</si>
  <si>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</si>
  <si>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</si>
  <si>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</si>
  <si>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</si>
  <si>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</si>
  <si>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</si>
  <si>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</si>
  <si>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</si>
  <si>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</si>
  <si>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</si>
  <si>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</si>
  <si>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</si>
  <si>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</si>
  <si>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</si>
  <si>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</si>
  <si>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</si>
  <si>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</si>
  <si>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</si>
  <si>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</si>
  <si>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</si>
  <si>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</si>
  <si>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</si>
  <si>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</si>
  <si>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</si>
  <si>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</si>
  <si>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</si>
  <si>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</si>
  <si>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</si>
  <si>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</si>
  <si>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</si>
  <si>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</si>
  <si>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</si>
  <si>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</si>
  <si>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</si>
  <si>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</si>
  <si>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</si>
  <si>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</si>
  <si>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</si>
  <si>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</si>
  <si>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</si>
  <si>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</si>
  <si>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</si>
  <si>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</si>
  <si>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</si>
  <si>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</si>
  <si>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</si>
  <si>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</si>
  <si>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</si>
  <si>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</si>
  <si>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</si>
  <si>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</si>
  <si>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</si>
  <si>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</si>
  <si>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</si>
  <si>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</si>
  <si>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</si>
  <si>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</si>
  <si>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</si>
  <si>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</si>
  <si>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</si>
  <si>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</si>
  <si>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</si>
  <si>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</si>
  <si>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</si>
  <si>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</si>
  <si>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</si>
  <si>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</si>
  <si>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</si>
  <si>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</si>
  <si>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</si>
  <si>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</si>
  <si>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</si>
  <si>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</si>
  <si>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</si>
  <si>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</si>
  <si>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</si>
  <si>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</si>
  <si>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</si>
  <si>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</si>
  <si>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</si>
  <si>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</si>
  <si>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</si>
  <si>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</si>
  <si>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</si>
  <si>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</si>
  <si>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</si>
  <si>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</si>
  <si>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</si>
  <si>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</si>
  <si>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</si>
  <si>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</si>
  <si>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</si>
  <si>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</si>
  <si>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</si>
  <si>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</si>
  <si>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</si>
  <si>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</si>
  <si>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</si>
  <si>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</si>
  <si>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</si>
  <si>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</si>
  <si>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</si>
  <si>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</si>
  <si>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</si>
  <si>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</si>
  <si>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</si>
  <si>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</si>
  <si>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</si>
  <si>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</si>
  <si>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</si>
  <si>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</si>
  <si>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</si>
  <si>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</si>
  <si>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</si>
  <si>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</si>
  <si>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</si>
  <si>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</si>
  <si>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</si>
  <si>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</si>
  <si>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</si>
  <si>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</si>
  <si>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</si>
  <si>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</si>
  <si>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</si>
  <si>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</si>
  <si>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</si>
  <si>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</si>
  <si>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</si>
  <si>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</si>
  <si>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</si>
  <si>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</si>
  <si>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</si>
  <si>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</si>
  <si>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</si>
  <si>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</si>
  <si>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</si>
  <si>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</si>
  <si>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</si>
  <si>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</si>
  <si>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</si>
  <si>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</si>
  <si>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</si>
  <si>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</si>
  <si>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</si>
  <si>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</si>
  <si>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</si>
  <si>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</si>
  <si>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</si>
  <si>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</si>
  <si>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</si>
  <si>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</si>
  <si>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</si>
  <si>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</si>
  <si>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</si>
  <si>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</si>
  <si>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</si>
  <si>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</si>
  <si>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</si>
  <si>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</si>
  <si>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</si>
  <si>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</si>
  <si>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</si>
  <si>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</si>
  <si>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</si>
  <si>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</si>
  <si>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</si>
  <si>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</si>
  <si>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</si>
  <si>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</si>
  <si>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</si>
  <si>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</si>
  <si>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</si>
  <si>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</si>
  <si>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</si>
  <si>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</si>
  <si>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</si>
  <si>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</si>
  <si>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</si>
  <si>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</si>
  <si>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</si>
  <si>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</si>
  <si>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</si>
  <si>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</si>
  <si>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</si>
  <si>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</si>
  <si>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</si>
  <si>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</si>
  <si>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</si>
  <si>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</si>
  <si>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</si>
  <si>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</si>
  <si>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</si>
  <si>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</si>
  <si>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</si>
  <si>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</si>
  <si>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</si>
  <si>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</si>
  <si>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</si>
  <si>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</si>
  <si>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</si>
  <si>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</si>
  <si>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</si>
  <si>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</si>
  <si>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</si>
  <si>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</si>
  <si>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</si>
  <si>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</si>
  <si>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</si>
  <si>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</si>
  <si>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</si>
  <si>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</si>
  <si>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</si>
  <si>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</si>
  <si>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</si>
  <si>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</si>
  <si>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</si>
  <si>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</si>
  <si>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</si>
  <si>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</si>
  <si>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</si>
  <si>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Дряново</t>
  </si>
  <si>
    <t>К. Инджова-Дечева</t>
  </si>
  <si>
    <t>Д. Мирчева</t>
  </si>
  <si>
    <t>инж. М. Семав</t>
  </si>
  <si>
    <t>fsd_dryanovo.bg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</si>
</sst>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0" t="str">
        <f>+OTCHET!B9</f>
        <v>Община Дряново</v>
      </c>
      <c r="C2" s="1681"/>
      <c r="D2" s="1682"/>
      <c r="E2" s="1022"/>
      <c r="F2" s="1023">
        <f>+OTCHET!H9</f>
        <v>0</v>
      </c>
      <c r="G2" s="1024" t="str">
        <f>+OTCHET!F12</f>
        <v>5702</v>
      </c>
      <c r="H2" s="1025"/>
      <c r="I2" s="1683">
        <f>+OTCHET!H603</f>
        <v>0</v>
      </c>
      <c r="J2" s="1684"/>
      <c r="K2" s="1016"/>
      <c r="L2" s="1685" t="str">
        <f>OTCHET!H601</f>
        <v>fsd_dryanovo.bg</v>
      </c>
      <c r="M2" s="1686"/>
      <c r="N2" s="1687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688">
        <f>+OTCHET!I9</f>
        <v>0</v>
      </c>
      <c r="U2" s="1689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690" t="s">
        <v>1019</v>
      </c>
      <c r="T4" s="1690"/>
      <c r="U4" s="1690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43100</v>
      </c>
      <c r="M6" s="1022"/>
      <c r="N6" s="1047" t="s">
        <v>1021</v>
      </c>
      <c r="O6" s="1011"/>
      <c r="P6" s="1048">
        <f>OTCHET!F9</f>
        <v>43100</v>
      </c>
      <c r="Q6" s="1047" t="s">
        <v>1021</v>
      </c>
      <c r="R6" s="1049"/>
      <c r="S6" s="1691">
        <f>+Q4</f>
        <v>2017</v>
      </c>
      <c r="T6" s="1691"/>
      <c r="U6" s="1691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692" t="s">
        <v>997</v>
      </c>
      <c r="T8" s="1693"/>
      <c r="U8" s="1694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43100</v>
      </c>
      <c r="H9" s="1022"/>
      <c r="I9" s="1072">
        <f>+L4</f>
        <v>2017</v>
      </c>
      <c r="J9" s="1073">
        <f>+L6</f>
        <v>43100</v>
      </c>
      <c r="K9" s="1074"/>
      <c r="L9" s="1075">
        <f>+L6</f>
        <v>43100</v>
      </c>
      <c r="M9" s="1074"/>
      <c r="N9" s="1076">
        <f>+L6</f>
        <v>43100</v>
      </c>
      <c r="O9" s="1077"/>
      <c r="P9" s="1078">
        <f>+L4</f>
        <v>2017</v>
      </c>
      <c r="Q9" s="1076">
        <f>+L6</f>
        <v>43100</v>
      </c>
      <c r="R9" s="1049"/>
      <c r="S9" s="1695" t="s">
        <v>998</v>
      </c>
      <c r="T9" s="1696"/>
      <c r="U9" s="1697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8" t="s">
        <v>1036</v>
      </c>
      <c r="T13" s="1699"/>
      <c r="U13" s="1700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1" t="s">
        <v>1038</v>
      </c>
      <c r="T14" s="1702"/>
      <c r="U14" s="1703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1" t="s">
        <v>1040</v>
      </c>
      <c r="T15" s="1702"/>
      <c r="U15" s="1703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1" t="s">
        <v>1042</v>
      </c>
      <c r="T16" s="1702"/>
      <c r="U16" s="1703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1" t="s">
        <v>1044</v>
      </c>
      <c r="T17" s="1702"/>
      <c r="U17" s="1703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1" t="s">
        <v>1046</v>
      </c>
      <c r="T18" s="1702"/>
      <c r="U18" s="1703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1" t="s">
        <v>1048</v>
      </c>
      <c r="T19" s="1702"/>
      <c r="U19" s="1703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1" t="s">
        <v>1050</v>
      </c>
      <c r="T20" s="1702"/>
      <c r="U20" s="1703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4" t="s">
        <v>1052</v>
      </c>
      <c r="T21" s="1705"/>
      <c r="U21" s="1706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7" t="s">
        <v>1054</v>
      </c>
      <c r="T22" s="1708"/>
      <c r="U22" s="1709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8" t="s">
        <v>1057</v>
      </c>
      <c r="T24" s="1699"/>
      <c r="U24" s="1700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1" t="s">
        <v>1059</v>
      </c>
      <c r="T25" s="1702"/>
      <c r="U25" s="1703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4" t="s">
        <v>1061</v>
      </c>
      <c r="T26" s="1705"/>
      <c r="U26" s="1706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7" t="s">
        <v>1063</v>
      </c>
      <c r="T27" s="1708"/>
      <c r="U27" s="1709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7" t="s">
        <v>1070</v>
      </c>
      <c r="T34" s="1708"/>
      <c r="U34" s="1709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0" t="s">
        <v>1072</v>
      </c>
      <c r="T35" s="1711"/>
      <c r="U35" s="1712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3" t="s">
        <v>1074</v>
      </c>
      <c r="T36" s="1714"/>
      <c r="U36" s="1715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6" t="s">
        <v>1076</v>
      </c>
      <c r="T37" s="1717"/>
      <c r="U37" s="1718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7" t="s">
        <v>1078</v>
      </c>
      <c r="T39" s="1708"/>
      <c r="U39" s="1709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8" t="s">
        <v>1081</v>
      </c>
      <c r="T41" s="1699"/>
      <c r="U41" s="1700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1" t="s">
        <v>1083</v>
      </c>
      <c r="T42" s="1702"/>
      <c r="U42" s="1703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1" t="s">
        <v>1085</v>
      </c>
      <c r="T43" s="1702"/>
      <c r="U43" s="1703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4" t="s">
        <v>1087</v>
      </c>
      <c r="T44" s="1705"/>
      <c r="U44" s="1706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7" t="s">
        <v>1089</v>
      </c>
      <c r="T45" s="1708"/>
      <c r="U45" s="1709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9" t="s">
        <v>1091</v>
      </c>
      <c r="T47" s="1720"/>
      <c r="U47" s="1721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8" t="s">
        <v>1095</v>
      </c>
      <c r="T50" s="1699"/>
      <c r="U50" s="1700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1" t="s">
        <v>1097</v>
      </c>
      <c r="T51" s="1702"/>
      <c r="U51" s="1703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1" t="s">
        <v>1099</v>
      </c>
      <c r="T52" s="1702"/>
      <c r="U52" s="1703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1" t="s">
        <v>1101</v>
      </c>
      <c r="T53" s="1702"/>
      <c r="U53" s="1703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4" t="s">
        <v>1103</v>
      </c>
      <c r="T54" s="1705"/>
      <c r="U54" s="1706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7" t="s">
        <v>1105</v>
      </c>
      <c r="T55" s="1708"/>
      <c r="U55" s="1709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8" t="s">
        <v>1108</v>
      </c>
      <c r="T57" s="1699"/>
      <c r="U57" s="1700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1" t="s">
        <v>1110</v>
      </c>
      <c r="T58" s="1702"/>
      <c r="U58" s="1703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1" t="s">
        <v>1112</v>
      </c>
      <c r="T59" s="1702"/>
      <c r="U59" s="1703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4" t="s">
        <v>1114</v>
      </c>
      <c r="T60" s="1705"/>
      <c r="U60" s="1706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7" t="s">
        <v>1118</v>
      </c>
      <c r="T62" s="1708"/>
      <c r="U62" s="1709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8" t="s">
        <v>1121</v>
      </c>
      <c r="T64" s="1699"/>
      <c r="U64" s="1700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1" t="s">
        <v>1123</v>
      </c>
      <c r="T65" s="1702"/>
      <c r="U65" s="1703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7" t="s">
        <v>1125</v>
      </c>
      <c r="T66" s="1708"/>
      <c r="U66" s="1709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8" t="s">
        <v>1128</v>
      </c>
      <c r="T68" s="1699"/>
      <c r="U68" s="1700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1" t="s">
        <v>1130</v>
      </c>
      <c r="T69" s="1702"/>
      <c r="U69" s="1703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7" t="s">
        <v>1132</v>
      </c>
      <c r="T70" s="1708"/>
      <c r="U70" s="1709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8" t="s">
        <v>1135</v>
      </c>
      <c r="T72" s="1699"/>
      <c r="U72" s="1700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1" t="s">
        <v>1137</v>
      </c>
      <c r="T73" s="1702"/>
      <c r="U73" s="1703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7" t="s">
        <v>1139</v>
      </c>
      <c r="T74" s="1708"/>
      <c r="U74" s="1709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2" t="s">
        <v>1141</v>
      </c>
      <c r="T76" s="1723"/>
      <c r="U76" s="1724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8" t="s">
        <v>1144</v>
      </c>
      <c r="T78" s="1699"/>
      <c r="U78" s="1700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0</v>
      </c>
      <c r="M79" s="1098"/>
      <c r="N79" s="1124">
        <f>+ROUND(+G79+J79+L79,0)</f>
        <v>0</v>
      </c>
      <c r="O79" s="1100"/>
      <c r="P79" s="1122">
        <f>+ROUND(OTCHET!E425,0)</f>
        <v>0</v>
      </c>
      <c r="Q79" s="1123">
        <f>+ROUND(OTCHET!L425,0)</f>
        <v>0</v>
      </c>
      <c r="R79" s="1049"/>
      <c r="S79" s="1701" t="s">
        <v>1146</v>
      </c>
      <c r="T79" s="1702"/>
      <c r="U79" s="1703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0</v>
      </c>
      <c r="M80" s="1098"/>
      <c r="N80" s="1246">
        <f>+ROUND(N78+N79,0)</f>
        <v>0</v>
      </c>
      <c r="O80" s="1100"/>
      <c r="P80" s="1244">
        <f>+ROUND(P78+P79,0)</f>
        <v>0</v>
      </c>
      <c r="Q80" s="1245">
        <f>+ROUND(Q78+Q79,0)</f>
        <v>0</v>
      </c>
      <c r="R80" s="1049"/>
      <c r="S80" s="1725" t="s">
        <v>1148</v>
      </c>
      <c r="T80" s="1726"/>
      <c r="U80" s="1727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28">
        <f>+IF(+SUM(F81:N81)=0,0,"Контрола: дефицит/излишък = финансиране с обратен знак (Г. + Д. = 0)")</f>
        <v>0</v>
      </c>
      <c r="C81" s="1729"/>
      <c r="D81" s="1730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0</v>
      </c>
      <c r="M82" s="1098"/>
      <c r="N82" s="1259">
        <f>+ROUND(N47,0)-ROUND(N76,0)+ROUND(N80,0)</f>
        <v>0</v>
      </c>
      <c r="O82" s="1260"/>
      <c r="P82" s="1257">
        <f>+ROUND(P47,0)-ROUND(P76,0)+ROUND(P80,0)</f>
        <v>0</v>
      </c>
      <c r="Q82" s="1258">
        <f>+ROUND(Q47,0)-ROUND(Q76,0)+ROUND(Q80,0)</f>
        <v>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0</v>
      </c>
      <c r="M83" s="1098"/>
      <c r="N83" s="1267">
        <f>+ROUND(N100,0)+ROUND(N119,0)+ROUND(N125,0)-ROUND(N130,0)</f>
        <v>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8" t="s">
        <v>1154</v>
      </c>
      <c r="T86" s="1699"/>
      <c r="U86" s="1700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1" t="s">
        <v>1156</v>
      </c>
      <c r="T87" s="1702"/>
      <c r="U87" s="1703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7" t="s">
        <v>1158</v>
      </c>
      <c r="T88" s="1708"/>
      <c r="U88" s="1709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8" t="s">
        <v>1161</v>
      </c>
      <c r="T90" s="1699"/>
      <c r="U90" s="1700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1" t="s">
        <v>1163</v>
      </c>
      <c r="T91" s="1702"/>
      <c r="U91" s="1703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1" t="s">
        <v>1165</v>
      </c>
      <c r="T92" s="1702"/>
      <c r="U92" s="1703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4" t="s">
        <v>1167</v>
      </c>
      <c r="T93" s="1705"/>
      <c r="U93" s="1706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7" t="s">
        <v>1169</v>
      </c>
      <c r="T94" s="1708"/>
      <c r="U94" s="1709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8" t="s">
        <v>1172</v>
      </c>
      <c r="T96" s="1699"/>
      <c r="U96" s="1700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1" t="s">
        <v>1174</v>
      </c>
      <c r="T97" s="1702"/>
      <c r="U97" s="1703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7" t="s">
        <v>1176</v>
      </c>
      <c r="T98" s="1708"/>
      <c r="U98" s="1709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9" t="s">
        <v>1178</v>
      </c>
      <c r="T100" s="1720"/>
      <c r="U100" s="1721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8" t="s">
        <v>1182</v>
      </c>
      <c r="T103" s="1699"/>
      <c r="U103" s="1700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1" t="s">
        <v>1184</v>
      </c>
      <c r="T104" s="1702"/>
      <c r="U104" s="1703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7" t="s">
        <v>1186</v>
      </c>
      <c r="T105" s="1708"/>
      <c r="U105" s="1709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1" t="s">
        <v>1189</v>
      </c>
      <c r="T107" s="1732"/>
      <c r="U107" s="1733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4" t="s">
        <v>1191</v>
      </c>
      <c r="T108" s="1735"/>
      <c r="U108" s="1736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7" t="s">
        <v>1193</v>
      </c>
      <c r="T109" s="1708"/>
      <c r="U109" s="1709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8" t="s">
        <v>1196</v>
      </c>
      <c r="T111" s="1699"/>
      <c r="U111" s="1700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1" t="s">
        <v>1198</v>
      </c>
      <c r="T112" s="1702"/>
      <c r="U112" s="1703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7" t="s">
        <v>1200</v>
      </c>
      <c r="T113" s="1708"/>
      <c r="U113" s="1709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-19941</v>
      </c>
      <c r="M115" s="1098"/>
      <c r="N115" s="1135">
        <f>+ROUND(+G115+J115+L115,0)</f>
        <v>-19941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-19941</v>
      </c>
      <c r="R115" s="1049"/>
      <c r="S115" s="1698" t="s">
        <v>1203</v>
      </c>
      <c r="T115" s="1699"/>
      <c r="U115" s="1700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1" t="s">
        <v>1205</v>
      </c>
      <c r="T116" s="1702"/>
      <c r="U116" s="1703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-19941</v>
      </c>
      <c r="M117" s="1098"/>
      <c r="N117" s="1212">
        <f>+ROUND(+SUM(N115:N116),0)</f>
        <v>-19941</v>
      </c>
      <c r="O117" s="1100"/>
      <c r="P117" s="1210">
        <f>+ROUND(+SUM(P115:P116),0)</f>
        <v>0</v>
      </c>
      <c r="Q117" s="1211">
        <f>+ROUND(+SUM(Q115:Q116),0)</f>
        <v>-19941</v>
      </c>
      <c r="R117" s="1049"/>
      <c r="S117" s="1707" t="s">
        <v>1207</v>
      </c>
      <c r="T117" s="1708"/>
      <c r="U117" s="1709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-19941</v>
      </c>
      <c r="M119" s="1098"/>
      <c r="N119" s="1237">
        <f>+ROUND(N105+N109+N113+N117,0)</f>
        <v>-19941</v>
      </c>
      <c r="O119" s="1100"/>
      <c r="P119" s="1283">
        <f>+ROUND(P105+P109+P113+P117,0)</f>
        <v>0</v>
      </c>
      <c r="Q119" s="1236">
        <f>+ROUND(Q105+Q109+Q113+Q117,0)</f>
        <v>-19941</v>
      </c>
      <c r="R119" s="1049"/>
      <c r="S119" s="1722" t="s">
        <v>1209</v>
      </c>
      <c r="T119" s="1723"/>
      <c r="U119" s="1724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8" t="s">
        <v>1212</v>
      </c>
      <c r="T121" s="1699"/>
      <c r="U121" s="1700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1" t="s">
        <v>1216</v>
      </c>
      <c r="T123" s="1702"/>
      <c r="U123" s="1703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6" t="s">
        <v>1218</v>
      </c>
      <c r="T124" s="1747"/>
      <c r="U124" s="1748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5" t="s">
        <v>1220</v>
      </c>
      <c r="T125" s="1726"/>
      <c r="U125" s="1727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477121</v>
      </c>
      <c r="M127" s="1098"/>
      <c r="N127" s="1112">
        <f>+ROUND(+G127+J127+L127,0)</f>
        <v>477121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477121</v>
      </c>
      <c r="R127" s="1049"/>
      <c r="S127" s="1698" t="s">
        <v>1223</v>
      </c>
      <c r="T127" s="1699"/>
      <c r="U127" s="1700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1" t="s">
        <v>1225</v>
      </c>
      <c r="T128" s="1702"/>
      <c r="U128" s="1703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457180</v>
      </c>
      <c r="M129" s="1098"/>
      <c r="N129" s="1124">
        <f>+ROUND(+G129+J129+L129,0)</f>
        <v>457180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457180</v>
      </c>
      <c r="R129" s="1049"/>
      <c r="S129" s="1737" t="s">
        <v>1227</v>
      </c>
      <c r="T129" s="1738"/>
      <c r="U129" s="1739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-19941</v>
      </c>
      <c r="M130" s="1098"/>
      <c r="N130" s="1299">
        <f>+ROUND(+N129-N127-N128,0)</f>
        <v>-19941</v>
      </c>
      <c r="O130" s="1100"/>
      <c r="P130" s="1297">
        <f>+ROUND(+P129-P127-P128,0)</f>
        <v>0</v>
      </c>
      <c r="Q130" s="1298">
        <f>+ROUND(+Q129-Q127-Q128,0)</f>
        <v>-19941</v>
      </c>
      <c r="R130" s="1049"/>
      <c r="S130" s="1740" t="s">
        <v>1229</v>
      </c>
      <c r="T130" s="1741"/>
      <c r="U130" s="174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3">
        <f>+IF(+SUM(F131:N131)=0,0,"Контрола: дефицит/излишък = финансиране с обратен знак (Г. + Д. = 0)")</f>
        <v>0</v>
      </c>
      <c r="C131" s="1743"/>
      <c r="D131" s="174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43110</v>
      </c>
      <c r="D132" s="1250" t="s">
        <v>1231</v>
      </c>
      <c r="E132" s="1022"/>
      <c r="F132" s="1744"/>
      <c r="G132" s="1744"/>
      <c r="H132" s="1022"/>
      <c r="I132" s="1307" t="s">
        <v>1232</v>
      </c>
      <c r="J132" s="1308"/>
      <c r="K132" s="1022"/>
      <c r="L132" s="1744"/>
      <c r="M132" s="1744"/>
      <c r="N132" s="1744"/>
      <c r="O132" s="1302"/>
      <c r="P132" s="1745"/>
      <c r="Q132" s="174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992</v>
      </c>
      <c r="F11" s="709">
        <f>OTCHET!F9</f>
        <v>43100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0</v>
      </c>
      <c r="G54" s="896">
        <f>+G55+G56+G60</f>
        <v>0</v>
      </c>
      <c r="H54" s="897">
        <f>+H55+H56+H60</f>
        <v>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0</v>
      </c>
      <c r="G57" s="909">
        <f>+OTCHET!I418+OTCHET!I419+OTCHET!I420+OTCHET!I421+OTCHET!I422</f>
        <v>0</v>
      </c>
      <c r="H57" s="910">
        <f>+OTCHET!J418+OTCHET!J419+OTCHET!J420+OTCHET!J421+OTCHET!J422</f>
        <v>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0</v>
      </c>
      <c r="G62" s="931">
        <f>+G22-G38+G54-G61</f>
        <v>0</v>
      </c>
      <c r="H62" s="932">
        <f>+H22-H38+H54-H61</f>
        <v>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0</v>
      </c>
      <c r="G64" s="941">
        <f>SUM(+G66+G74+G75+G82+G83+G84+G87+G88+G89+G90+G91+G92+G93)</f>
        <v>0</v>
      </c>
      <c r="H64" s="942">
        <f>SUM(+H66+H74+H75+H82+H83+H84+H87+H88+H89+H90+H91+H92+H93)</f>
        <v>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-19941</v>
      </c>
      <c r="G84" s="909">
        <f>+G85+G86</f>
        <v>0</v>
      </c>
      <c r="H84" s="910">
        <f>+H85+H86</f>
        <v>-19941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-19941</v>
      </c>
      <c r="G86" s="967">
        <f>+OTCHET!I517+OTCHET!I520+OTCHET!I540</f>
        <v>0</v>
      </c>
      <c r="H86" s="968">
        <f>+OTCHET!J517+OTCHET!J520+OTCHET!J540</f>
        <v>-19941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477121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477121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-457180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-457180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fsd_dryanovo.bg</v>
      </c>
      <c r="C105" s="989"/>
      <c r="D105" s="989"/>
      <c r="E105" s="671"/>
      <c r="F105" s="705"/>
      <c r="G105" s="1378">
        <f>+OTCHET!E601</f>
        <v>676</v>
      </c>
      <c r="H105" s="1378">
        <f>+OTCHET!F601</f>
        <v>72962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 t="str">
        <f>+OTCHET!D599</f>
        <v>К. Инджова-Дечева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 t="str">
        <f>+OTCHET!G596</f>
        <v>Д. Мирчева</v>
      </c>
      <c r="F112" s="1756"/>
      <c r="G112" s="1005"/>
      <c r="H112" s="691"/>
      <c r="I112" s="1377" t="str">
        <f>+OTCHET!G599</f>
        <v>инж. М. Семав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78">
      <selection activeCell="H601" sqref="H601:J60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4" t="str">
        <f>VLOOKUP(E15,SMETKA,2,FALSE)</f>
        <v>ОТЧЕТНИ ДАННИ ПО ЕБК ЗА СМЕТКИТЕ ЗА ЧУЖДИ СРЕДСТВА</v>
      </c>
      <c r="C7" s="1775"/>
      <c r="D7" s="177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6" t="s">
        <v>2063</v>
      </c>
      <c r="C9" s="1777"/>
      <c r="D9" s="1778"/>
      <c r="E9" s="115">
        <v>42736</v>
      </c>
      <c r="F9" s="116">
        <v>43100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декември</v>
      </c>
      <c r="G10" s="113"/>
      <c r="H10" s="114"/>
      <c r="I10" s="1846" t="s">
        <v>991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79" t="str">
        <f>VLOOKUP(F12,PRBK,2,FALSE)</f>
        <v>Дряново</v>
      </c>
      <c r="C12" s="1780"/>
      <c r="D12" s="1781"/>
      <c r="E12" s="118" t="s">
        <v>985</v>
      </c>
      <c r="F12" s="1593" t="s">
        <v>1457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7" t="s">
        <v>2045</v>
      </c>
      <c r="F19" s="1758"/>
      <c r="G19" s="1758"/>
      <c r="H19" s="1759"/>
      <c r="I19" s="1763" t="s">
        <v>2046</v>
      </c>
      <c r="J19" s="1764"/>
      <c r="K19" s="1764"/>
      <c r="L19" s="1765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2" t="s">
        <v>477</v>
      </c>
      <c r="D22" s="177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2" t="s">
        <v>479</v>
      </c>
      <c r="D28" s="1773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2" t="s">
        <v>131</v>
      </c>
      <c r="D33" s="1773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2" t="s">
        <v>125</v>
      </c>
      <c r="D39" s="1773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1" t="str">
        <f>$B$7</f>
        <v>ОТЧЕТНИ ДАННИ ПО ЕБК ЗА СМЕТКИТЕ ЗА ЧУЖДИ СРЕДСТВА</v>
      </c>
      <c r="C173" s="1792"/>
      <c r="D173" s="1792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8" t="str">
        <f>$B$9</f>
        <v>Община Дряново</v>
      </c>
      <c r="C175" s="1789"/>
      <c r="D175" s="1790"/>
      <c r="E175" s="115">
        <f>$E$9</f>
        <v>42736</v>
      </c>
      <c r="F175" s="227">
        <f>$F$9</f>
        <v>43100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9" t="str">
        <f>$B$12</f>
        <v>Дряново</v>
      </c>
      <c r="C178" s="1780"/>
      <c r="D178" s="1781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7" t="s">
        <v>2047</v>
      </c>
      <c r="F182" s="1758"/>
      <c r="G182" s="1758"/>
      <c r="H182" s="1759"/>
      <c r="I182" s="1766" t="s">
        <v>2048</v>
      </c>
      <c r="J182" s="1767"/>
      <c r="K182" s="1767"/>
      <c r="L182" s="1768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6" t="s">
        <v>763</v>
      </c>
      <c r="D186" s="1787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2" t="s">
        <v>766</v>
      </c>
      <c r="D189" s="1783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4" t="s">
        <v>199</v>
      </c>
      <c r="D195" s="1785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5" t="s">
        <v>204</v>
      </c>
      <c r="D203" s="179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2" t="s">
        <v>205</v>
      </c>
      <c r="D204" s="1783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3" t="s">
        <v>279</v>
      </c>
      <c r="D222" s="1794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3" t="s">
        <v>741</v>
      </c>
      <c r="D226" s="1794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3" t="s">
        <v>224</v>
      </c>
      <c r="D232" s="1794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3" t="s">
        <v>226</v>
      </c>
      <c r="D235" s="1794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9" t="s">
        <v>227</v>
      </c>
      <c r="D236" s="1800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9" t="s">
        <v>228</v>
      </c>
      <c r="D237" s="1800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9" t="s">
        <v>1687</v>
      </c>
      <c r="D238" s="180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3" t="s">
        <v>229</v>
      </c>
      <c r="D239" s="1794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3" t="s">
        <v>241</v>
      </c>
      <c r="D255" s="1794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3" t="s">
        <v>242</v>
      </c>
      <c r="D256" s="1794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3" t="s">
        <v>243</v>
      </c>
      <c r="D257" s="1794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3" t="s">
        <v>244</v>
      </c>
      <c r="D258" s="179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3" t="s">
        <v>1692</v>
      </c>
      <c r="D265" s="1794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3" t="s">
        <v>1689</v>
      </c>
      <c r="D269" s="1794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3" t="s">
        <v>1690</v>
      </c>
      <c r="D270" s="1794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9" t="s">
        <v>254</v>
      </c>
      <c r="D271" s="1800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3" t="s">
        <v>280</v>
      </c>
      <c r="D272" s="179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7" t="s">
        <v>255</v>
      </c>
      <c r="D275" s="1798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7" t="s">
        <v>256</v>
      </c>
      <c r="D276" s="1798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7" t="s">
        <v>642</v>
      </c>
      <c r="D284" s="1798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7" t="s">
        <v>704</v>
      </c>
      <c r="D287" s="1798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3" t="s">
        <v>705</v>
      </c>
      <c r="D288" s="1794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1" t="s">
        <v>935</v>
      </c>
      <c r="D293" s="1802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3" t="s">
        <v>713</v>
      </c>
      <c r="D297" s="180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5"/>
      <c r="C306" s="1806"/>
      <c r="D306" s="180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7"/>
      <c r="C308" s="1806"/>
      <c r="D308" s="180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7"/>
      <c r="C311" s="1806"/>
      <c r="D311" s="180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8"/>
      <c r="C340" s="1808"/>
      <c r="D340" s="1808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3" t="str">
        <f>$B$7</f>
        <v>ОТЧЕТНИ ДАННИ ПО ЕБК ЗА СМЕТКИТЕ ЗА ЧУЖДИ СРЕДСТВА</v>
      </c>
      <c r="C344" s="1813"/>
      <c r="D344" s="1813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8" t="str">
        <f>$B$9</f>
        <v>Община Дряново</v>
      </c>
      <c r="C346" s="1789"/>
      <c r="D346" s="1790"/>
      <c r="E346" s="115">
        <f>$E$9</f>
        <v>42736</v>
      </c>
      <c r="F346" s="408">
        <f>$F$9</f>
        <v>43100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9" t="str">
        <f>$B$12</f>
        <v>Дряново</v>
      </c>
      <c r="C349" s="1780"/>
      <c r="D349" s="1781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9" t="s">
        <v>2049</v>
      </c>
      <c r="F353" s="1770"/>
      <c r="G353" s="1770"/>
      <c r="H353" s="1771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1" t="s">
        <v>283</v>
      </c>
      <c r="D357" s="1812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9" t="s">
        <v>294</v>
      </c>
      <c r="D371" s="181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9" t="s">
        <v>316</v>
      </c>
      <c r="D379" s="181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9" t="s">
        <v>260</v>
      </c>
      <c r="D384" s="181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9" t="s">
        <v>261</v>
      </c>
      <c r="D387" s="181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9" t="s">
        <v>263</v>
      </c>
      <c r="D392" s="181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9" t="s">
        <v>264</v>
      </c>
      <c r="D395" s="181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9" t="s">
        <v>944</v>
      </c>
      <c r="D398" s="181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9" t="s">
        <v>699</v>
      </c>
      <c r="D401" s="181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9" t="s">
        <v>700</v>
      </c>
      <c r="D402" s="181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9" t="s">
        <v>718</v>
      </c>
      <c r="D405" s="181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9" t="s">
        <v>267</v>
      </c>
      <c r="D408" s="181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9" t="s">
        <v>786</v>
      </c>
      <c r="D418" s="181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9" t="s">
        <v>723</v>
      </c>
      <c r="D419" s="181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9" t="s">
        <v>268</v>
      </c>
      <c r="D420" s="181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09" t="s">
        <v>702</v>
      </c>
      <c r="D421" s="181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9" t="s">
        <v>948</v>
      </c>
      <c r="D422" s="181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1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/>
      <c r="K423" s="154">
        <v>0</v>
      </c>
      <c r="L423" s="1382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0</v>
      </c>
      <c r="K425" s="517">
        <f t="shared" si="100"/>
        <v>0</v>
      </c>
      <c r="L425" s="514">
        <f t="shared" si="100"/>
        <v>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6" t="str">
        <f>$B$7</f>
        <v>ОТЧЕТНИ ДАННИ ПО ЕБК ЗА СМЕТКИТЕ ЗА ЧУЖДИ СРЕДСТВА</v>
      </c>
      <c r="C429" s="1817"/>
      <c r="D429" s="1817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88" t="str">
        <f>$B$9</f>
        <v>Община Дряново</v>
      </c>
      <c r="C431" s="1789"/>
      <c r="D431" s="1790"/>
      <c r="E431" s="115">
        <f>$E$9</f>
        <v>42736</v>
      </c>
      <c r="F431" s="408">
        <f>$F$9</f>
        <v>43100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79" t="str">
        <f>$B$12</f>
        <v>Дряново</v>
      </c>
      <c r="C434" s="1780"/>
      <c r="D434" s="1781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57" t="s">
        <v>2051</v>
      </c>
      <c r="F438" s="1758"/>
      <c r="G438" s="1758"/>
      <c r="H438" s="1759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0</v>
      </c>
      <c r="K441" s="550">
        <f t="shared" si="103"/>
        <v>0</v>
      </c>
      <c r="L441" s="551">
        <f t="shared" si="103"/>
        <v>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0</v>
      </c>
      <c r="K442" s="557">
        <f t="shared" si="104"/>
        <v>0</v>
      </c>
      <c r="L442" s="558">
        <f>+L593</f>
        <v>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18" t="str">
        <f>$B$7</f>
        <v>ОТЧЕТНИ ДАННИ ПО ЕБК ЗА СМЕТКИТЕ ЗА ЧУЖДИ СРЕДСТВА</v>
      </c>
      <c r="C445" s="1819"/>
      <c r="D445" s="1819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88" t="str">
        <f>$B$9</f>
        <v>Община Дряново</v>
      </c>
      <c r="C447" s="1789"/>
      <c r="D447" s="1790"/>
      <c r="E447" s="115">
        <f>$E$9</f>
        <v>42736</v>
      </c>
      <c r="F447" s="408">
        <f>$F$9</f>
        <v>43100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79" t="str">
        <f>$B$12</f>
        <v>Дряново</v>
      </c>
      <c r="C450" s="1780"/>
      <c r="D450" s="1781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760" t="s">
        <v>2053</v>
      </c>
      <c r="F454" s="1761"/>
      <c r="G454" s="1761"/>
      <c r="H454" s="1762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4" t="s">
        <v>787</v>
      </c>
      <c r="D457" s="181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790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2027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4" t="s">
        <v>793</v>
      </c>
      <c r="D467" s="181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800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2" t="s">
        <v>952</v>
      </c>
      <c r="D477" s="182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5" t="s">
        <v>957</v>
      </c>
      <c r="D493" s="1826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5" t="s">
        <v>24</v>
      </c>
      <c r="D498" s="1826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27" t="s">
        <v>958</v>
      </c>
      <c r="D499" s="1827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2" t="s">
        <v>33</v>
      </c>
      <c r="D508" s="182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2" t="s">
        <v>37</v>
      </c>
      <c r="D512" s="182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2" t="s">
        <v>959</v>
      </c>
      <c r="D517" s="1829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5" t="s">
        <v>960</v>
      </c>
      <c r="D520" s="1821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3" t="s">
        <v>320</v>
      </c>
      <c r="D527" s="1824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2" t="s">
        <v>962</v>
      </c>
      <c r="D531" s="182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28" t="s">
        <v>963</v>
      </c>
      <c r="D532" s="1828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0" t="s">
        <v>964</v>
      </c>
      <c r="D537" s="1821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2" t="s">
        <v>965</v>
      </c>
      <c r="D540" s="182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-19941</v>
      </c>
      <c r="K540" s="583">
        <f t="shared" si="132"/>
        <v>0</v>
      </c>
      <c r="L540" s="580">
        <f t="shared" si="132"/>
        <v>-19941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-19941</v>
      </c>
      <c r="K542" s="599">
        <v>0</v>
      </c>
      <c r="L542" s="1388">
        <f t="shared" si="121"/>
        <v>-19941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0" t="s">
        <v>974</v>
      </c>
      <c r="D562" s="1820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19941</v>
      </c>
      <c r="K562" s="583">
        <f t="shared" si="133"/>
        <v>0</v>
      </c>
      <c r="L562" s="580">
        <f t="shared" si="133"/>
        <v>19941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477121</v>
      </c>
      <c r="K563" s="586">
        <v>0</v>
      </c>
      <c r="L563" s="1382">
        <f t="shared" si="121"/>
        <v>477121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-457180</v>
      </c>
      <c r="K569" s="1659">
        <v>0</v>
      </c>
      <c r="L569" s="1396">
        <f t="shared" si="134"/>
        <v>-457180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0" t="s">
        <v>979</v>
      </c>
      <c r="D582" s="1821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0" t="s">
        <v>852</v>
      </c>
      <c r="D587" s="1821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0</v>
      </c>
      <c r="K593" s="668">
        <f t="shared" si="138"/>
        <v>0</v>
      </c>
      <c r="L593" s="664">
        <f t="shared" si="138"/>
        <v>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897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 t="s">
        <v>2064</v>
      </c>
      <c r="E599" s="673"/>
      <c r="F599" s="219" t="s">
        <v>899</v>
      </c>
      <c r="G599" s="1830" t="s">
        <v>2066</v>
      </c>
      <c r="H599" s="1831"/>
      <c r="I599" s="1831"/>
      <c r="J599" s="1832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900</v>
      </c>
      <c r="C600" s="1837"/>
      <c r="D600" s="674" t="s">
        <v>901</v>
      </c>
      <c r="E600" s="675"/>
      <c r="F600" s="676"/>
      <c r="G600" s="1838" t="s">
        <v>897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>
        <v>43110</v>
      </c>
      <c r="C601" s="1840"/>
      <c r="D601" s="677" t="s">
        <v>902</v>
      </c>
      <c r="E601" s="678">
        <v>676</v>
      </c>
      <c r="F601" s="679">
        <v>72962</v>
      </c>
      <c r="G601" s="680" t="s">
        <v>903</v>
      </c>
      <c r="H601" s="1841" t="s">
        <v>2067</v>
      </c>
      <c r="I601" s="1842"/>
      <c r="J601" s="1843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841"/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18">
        <f>$B$7</f>
        <v>0</v>
      </c>
      <c r="J14" s="1819"/>
      <c r="K14" s="1819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8">
        <f>$B$9</f>
        <v>0</v>
      </c>
      <c r="J16" s="1789"/>
      <c r="K16" s="1790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7" t="s">
        <v>2060</v>
      </c>
      <c r="M23" s="1758"/>
      <c r="N23" s="1758"/>
      <c r="O23" s="1759"/>
      <c r="P23" s="1766" t="s">
        <v>2061</v>
      </c>
      <c r="Q23" s="1767"/>
      <c r="R23" s="1767"/>
      <c r="S23" s="1768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6" t="s">
        <v>763</v>
      </c>
      <c r="K30" s="1787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2" t="s">
        <v>766</v>
      </c>
      <c r="K33" s="1783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4" t="s">
        <v>199</v>
      </c>
      <c r="K39" s="1785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5" t="s">
        <v>204</v>
      </c>
      <c r="K47" s="1796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2" t="s">
        <v>205</v>
      </c>
      <c r="K48" s="1783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3" t="s">
        <v>279</v>
      </c>
      <c r="K66" s="179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3" t="s">
        <v>741</v>
      </c>
      <c r="K70" s="179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3" t="s">
        <v>224</v>
      </c>
      <c r="K76" s="179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3" t="s">
        <v>226</v>
      </c>
      <c r="K79" s="1794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9" t="s">
        <v>227</v>
      </c>
      <c r="K80" s="1800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9" t="s">
        <v>228</v>
      </c>
      <c r="K81" s="1800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9" t="s">
        <v>1691</v>
      </c>
      <c r="K82" s="1800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3" t="s">
        <v>229</v>
      </c>
      <c r="K83" s="179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3" t="s">
        <v>241</v>
      </c>
      <c r="K99" s="1794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3" t="s">
        <v>242</v>
      </c>
      <c r="K100" s="1794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3" t="s">
        <v>243</v>
      </c>
      <c r="K101" s="1794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3" t="s">
        <v>244</v>
      </c>
      <c r="K102" s="179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3" t="s">
        <v>1692</v>
      </c>
      <c r="K109" s="179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3" t="s">
        <v>1689</v>
      </c>
      <c r="K113" s="1794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3" t="s">
        <v>1690</v>
      </c>
      <c r="K114" s="1794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9" t="s">
        <v>254</v>
      </c>
      <c r="K115" s="1800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3" t="s">
        <v>280</v>
      </c>
      <c r="K116" s="179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7" t="s">
        <v>255</v>
      </c>
      <c r="K119" s="1798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7" t="s">
        <v>256</v>
      </c>
      <c r="K120" s="1798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7" t="s">
        <v>642</v>
      </c>
      <c r="K128" s="1798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7" t="s">
        <v>704</v>
      </c>
      <c r="K131" s="1798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3" t="s">
        <v>705</v>
      </c>
      <c r="K132" s="179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1" t="s">
        <v>935</v>
      </c>
      <c r="K137" s="180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3" t="s">
        <v>713</v>
      </c>
      <c r="K141" s="1804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3" t="s">
        <v>713</v>
      </c>
      <c r="K142" s="1804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2018-01-04T12:13:07Z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