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<sst xmlns="http://schemas.openxmlformats.org/spreadsheetml/2006/main" count="2860" uniqueCount="2079">
  <si>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</si>
  <si>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</si>
  <si>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</si>
  <si>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</si>
  <si>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</si>
  <si>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</si>
  <si>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</si>
  <si>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</si>
  <si>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</si>
  <si>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</si>
  <si>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</si>
  <si>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</si>
  <si>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</si>
  <si>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</si>
  <si>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</si>
  <si>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</si>
  <si>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</si>
  <si>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</si>
  <si>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</si>
  <si>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</si>
  <si>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</si>
  <si>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</si>
  <si>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</si>
  <si>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</si>
  <si>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</si>
  <si>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</si>
  <si>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</si>
  <si>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</si>
  <si>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</si>
  <si>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</si>
  <si>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</si>
  <si>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</si>
  <si>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</si>
  <si>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</si>
  <si>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</si>
  <si>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</si>
  <si>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</si>
  <si>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</si>
  <si>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</si>
  <si>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</si>
  <si>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</si>
  <si>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</si>
  <si>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</si>
  <si>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</si>
  <si>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</si>
  <si>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</si>
  <si>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</si>
  <si>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</si>
  <si>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</si>
  <si>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</si>
  <si>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</si>
  <si>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</si>
  <si>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</si>
  <si>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</si>
  <si>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</si>
  <si>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</si>
  <si>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</si>
  <si>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</si>
  <si>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</si>
  <si>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</si>
  <si>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</si>
  <si>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</si>
  <si>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</si>
  <si>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</si>
  <si>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</si>
  <si>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</si>
  <si>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</si>
  <si>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</si>
  <si>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</si>
  <si>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</si>
  <si>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</si>
  <si>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</si>
  <si>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</si>
  <si>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</si>
  <si>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</si>
  <si>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</si>
  <si>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</si>
  <si>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</si>
  <si>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</si>
  <si>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</si>
  <si>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</si>
  <si>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</si>
  <si>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</si>
  <si>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</si>
  <si>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</si>
  <si>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</si>
  <si>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</si>
  <si>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</si>
  <si>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</si>
  <si>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</si>
  <si>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</si>
  <si>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</si>
  <si>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</si>
  <si>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</si>
  <si>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</si>
  <si>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</si>
  <si>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</si>
  <si>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</si>
  <si>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</si>
  <si>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</si>
  <si>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</si>
  <si>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</si>
  <si>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</si>
  <si>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</si>
  <si>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</si>
  <si>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</si>
  <si>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</si>
  <si>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</si>
  <si>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</si>
  <si>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</si>
  <si>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</si>
  <si>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</si>
  <si>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</si>
  <si>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</si>
  <si>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</si>
  <si>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</si>
  <si>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</si>
  <si>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</si>
  <si>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</si>
  <si>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</si>
  <si>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</si>
  <si>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</si>
  <si>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</si>
  <si>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</si>
  <si>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</si>
  <si>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</si>
  <si>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</si>
  <si>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</si>
  <si>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</si>
  <si>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</si>
  <si>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</si>
  <si>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</si>
  <si>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</si>
  <si>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</si>
  <si>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</si>
  <si>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</si>
  <si>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</si>
  <si>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</si>
  <si>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</si>
  <si>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</si>
  <si>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</si>
  <si>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</si>
  <si>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</si>
  <si>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</si>
  <si>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</si>
  <si>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</si>
  <si>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</si>
  <si>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</si>
  <si>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</si>
  <si>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</si>
  <si>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</si>
  <si>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</si>
  <si>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</si>
  <si>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</si>
  <si>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</si>
  <si>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</si>
  <si>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</si>
  <si>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</si>
  <si>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</si>
  <si>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</si>
  <si>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</si>
  <si>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</si>
  <si>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</si>
  <si>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</si>
  <si>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</si>
  <si>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</si>
  <si>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</si>
  <si>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</si>
  <si>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</si>
  <si>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</si>
  <si>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</si>
  <si>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</si>
  <si>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</si>
  <si>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</si>
  <si>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</si>
  <si>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</si>
  <si>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</si>
  <si>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</si>
  <si>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</si>
  <si>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</si>
  <si>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</si>
  <si>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</si>
  <si>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</si>
  <si>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</si>
  <si>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</si>
  <si>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</si>
  <si>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</si>
  <si>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</si>
  <si>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</si>
  <si>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</si>
  <si>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</si>
  <si>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</si>
  <si>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</si>
  <si>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</si>
  <si>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</si>
  <si>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</si>
  <si>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</si>
  <si>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</si>
  <si>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</si>
  <si>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</si>
  <si>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</si>
  <si>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</si>
  <si>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</si>
  <si>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</si>
  <si>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</si>
  <si>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</si>
  <si>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</si>
  <si>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</si>
  <si>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</si>
  <si>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</si>
  <si>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</si>
  <si>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</si>
  <si>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</si>
  <si>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</si>
  <si>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</si>
  <si>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</si>
  <si>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</si>
  <si>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</si>
  <si>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</si>
  <si>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</si>
  <si>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</si>
  <si>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</si>
  <si>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</si>
  <si>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</si>
  <si>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</si>
  <si>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</si>
  <si>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</si>
  <si>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</si>
  <si>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</si>
  <si>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</si>
  <si>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</si>
  <si>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</si>
  <si>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</si>
  <si>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</si>
  <si>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</si>
  <si>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</si>
  <si>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</si>
  <si>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</si>
  <si>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</si>
  <si>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</si>
  <si>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</si>
  <si>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</si>
  <si>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</si>
  <si>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</si>
  <si>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</si>
  <si>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</si>
  <si>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</si>
  <si>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</si>
  <si>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</si>
  <si>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</si>
  <si>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</si>
  <si>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</si>
  <si>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</si>
  <si>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</si>
  <si>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</si>
  <si>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</si>
  <si>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</si>
  <si>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</si>
  <si>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</si>
  <si>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</si>
  <si>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</si>
  <si>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</si>
  <si>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</si>
  <si>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</si>
  <si>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</si>
  <si>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</si>
  <si>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</si>
  <si>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</si>
  <si>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</si>
  <si>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</si>
  <si>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</si>
  <si>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</si>
  <si>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</si>
  <si>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</si>
  <si>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</si>
  <si>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</si>
  <si>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</si>
  <si>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</si>
  <si>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</si>
  <si>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</si>
  <si>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</si>
  <si>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</si>
  <si>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</si>
  <si>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</si>
  <si>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</si>
  <si>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</si>
  <si>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</si>
  <si>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</si>
  <si>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</si>
  <si>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</si>
  <si>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</si>
  <si>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</si>
  <si>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</si>
  <si>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</si>
  <si>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</si>
  <si>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</si>
  <si>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</si>
  <si>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</si>
  <si>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</si>
  <si>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</si>
  <si>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</si>
  <si>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</si>
  <si>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</si>
  <si>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</si>
  <si>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</si>
  <si>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</si>
  <si>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</si>
  <si>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</si>
  <si>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</si>
  <si>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</si>
  <si>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</si>
  <si>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</si>
  <si>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</si>
  <si>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</si>
  <si>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</si>
  <si>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</si>
  <si>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</si>
  <si>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</si>
  <si>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</si>
  <si>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</si>
  <si>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</si>
  <si>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</si>
  <si>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</si>
  <si>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</si>
  <si>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</si>
  <si>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</si>
  <si>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</si>
  <si>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</si>
  <si>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</si>
  <si>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</si>
  <si>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</si>
  <si>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</si>
  <si>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</si>
  <si>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</si>
  <si>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</si>
  <si>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</si>
  <si>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</si>
  <si>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</si>
  <si>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</si>
  <si>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</si>
  <si>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</si>
  <si>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</si>
  <si>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</si>
  <si>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</si>
  <si>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</si>
  <si>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</si>
  <si>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</si>
  <si>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</si>
  <si>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</si>
  <si>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</si>
  <si>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</si>
  <si>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</si>
  <si>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</si>
  <si>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</si>
  <si>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</si>
  <si>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</si>
  <si>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</si>
  <si>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</si>
  <si>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</si>
  <si>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</si>
  <si>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</si>
  <si>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</si>
  <si>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</si>
  <si>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</si>
  <si>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</si>
  <si>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</si>
  <si>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</si>
  <si>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</si>
  <si>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</si>
  <si>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</si>
  <si>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</si>
  <si>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</si>
  <si>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</si>
  <si>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</si>
  <si>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</si>
  <si>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</si>
  <si>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</si>
  <si>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</si>
  <si>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</si>
  <si>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</si>
  <si>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</si>
  <si>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</si>
  <si>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</si>
  <si>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</si>
  <si>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</si>
  <si>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</si>
  <si>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</si>
  <si>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</si>
  <si>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</si>
  <si>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</si>
  <si>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</si>
  <si>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</si>
  <si>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</si>
  <si>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</si>
  <si>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</si>
  <si>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</si>
  <si>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</si>
  <si>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</si>
  <si>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</si>
  <si>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</si>
  <si>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</si>
  <si>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</si>
  <si>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</si>
  <si>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</si>
  <si>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</si>
  <si>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</si>
  <si>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</si>
  <si>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</si>
  <si>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</si>
  <si>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</si>
  <si>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</si>
  <si>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</si>
  <si>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</si>
  <si>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</si>
  <si>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</si>
  <si>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</si>
  <si>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</si>
  <si>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</si>
  <si>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</si>
  <si>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</si>
  <si>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</si>
  <si>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</si>
  <si>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</si>
  <si>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</si>
  <si>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</si>
  <si>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</si>
  <si>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</si>
  <si>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</si>
  <si>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</si>
  <si>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</si>
  <si>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</si>
  <si>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</si>
  <si>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</si>
  <si>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</si>
  <si>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</si>
  <si>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</si>
  <si>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</si>
  <si>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</si>
  <si>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</si>
  <si>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</si>
  <si>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</si>
  <si>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</si>
  <si>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</si>
  <si>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</si>
  <si>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</si>
  <si>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</si>
  <si>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</si>
  <si>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</si>
  <si>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</si>
  <si>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</si>
  <si>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</si>
  <si>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</si>
  <si>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</si>
  <si>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</si>
  <si>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</si>
  <si>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</si>
  <si>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</si>
  <si>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</si>
  <si>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</si>
  <si>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</si>
  <si>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</si>
  <si>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</si>
  <si>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</si>
  <si>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</si>
  <si>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</si>
  <si>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</si>
  <si>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</si>
  <si>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</si>
  <si>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</si>
  <si>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</si>
  <si>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</si>
  <si>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</si>
  <si>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</si>
  <si>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</si>
  <si>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</si>
  <si>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</si>
  <si>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</si>
  <si>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</si>
  <si>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</si>
  <si>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</si>
  <si>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</si>
  <si>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</si>
  <si>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</si>
  <si>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</si>
  <si>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</si>
  <si>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</si>
  <si>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</si>
  <si>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</si>
  <si>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</si>
  <si>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</si>
  <si>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</si>
  <si>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</si>
  <si>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</si>
  <si>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</si>
  <si>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</si>
  <si>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</si>
  <si>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</si>
  <si>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</si>
  <si>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</si>
  <si>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</si>
  <si>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</si>
  <si>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</si>
  <si>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</si>
  <si>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</si>
  <si>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</si>
  <si>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</si>
  <si>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</si>
  <si>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</si>
  <si>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</si>
  <si>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</si>
  <si>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</si>
  <si>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</si>
  <si>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</si>
  <si>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</si>
  <si>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</si>
  <si>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</si>
  <si>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</si>
  <si>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</si>
  <si>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</si>
  <si>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</si>
  <si>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</si>
  <si>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</si>
  <si>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</si>
  <si>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</si>
  <si>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</si>
  <si>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</si>
  <si>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</si>
  <si>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</si>
  <si>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</si>
  <si>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</si>
  <si>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</si>
  <si>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</si>
  <si>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</si>
  <si>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</si>
  <si>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</si>
  <si>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</si>
  <si>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</si>
  <si>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</si>
  <si>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</si>
  <si>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</si>
  <si>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</si>
  <si>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</si>
  <si>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</si>
  <si>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</si>
  <si>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</si>
  <si>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</si>
  <si>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</si>
  <si>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</si>
  <si>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</si>
  <si>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</si>
  <si>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</si>
  <si>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</si>
  <si>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</si>
  <si>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</si>
  <si>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</si>
  <si>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</si>
  <si>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</si>
  <si>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</si>
  <si>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</si>
  <si>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</si>
  <si>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</si>
  <si>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</si>
  <si>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</si>
  <si>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</si>
  <si>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</si>
  <si>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</si>
  <si>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</si>
  <si>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</si>
  <si>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</si>
  <si>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</si>
  <si>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</si>
  <si>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</si>
  <si>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</si>
  <si>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</si>
  <si>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</si>
  <si>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</si>
  <si>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</si>
  <si>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</si>
  <si>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</si>
  <si>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</si>
  <si>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</si>
  <si>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</si>
  <si>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</si>
  <si>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</si>
  <si>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</si>
  <si>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</si>
  <si>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</si>
  <si>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</si>
  <si>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</si>
  <si>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</si>
  <si>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</si>
  <si>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</si>
  <si>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</si>
  <si>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</si>
  <si>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</si>
  <si>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</si>
  <si>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</si>
  <si>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</si>
  <si>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</si>
  <si>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</si>
  <si>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</si>
  <si>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</si>
  <si>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</si>
  <si>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</si>
  <si>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</si>
  <si>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</si>
  <si>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</si>
  <si>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</si>
  <si>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</si>
  <si>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</si>
  <si>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</si>
  <si>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</si>
  <si>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</si>
  <si>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</si>
  <si>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</si>
  <si>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</si>
  <si>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</si>
  <si>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</si>
  <si>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</si>
  <si>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</si>
  <si>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</si>
  <si>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</si>
  <si>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</si>
  <si>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</si>
  <si>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</si>
  <si>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</si>
  <si>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</si>
  <si>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</si>
  <si>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</si>
  <si>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</si>
  <si>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</si>
  <si>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</si>
  <si>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</si>
  <si>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</si>
  <si>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</si>
  <si>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</si>
  <si>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</si>
  <si>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</si>
  <si>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</si>
  <si>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</si>
  <si>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</si>
  <si>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</si>
  <si>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</si>
  <si>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</si>
  <si>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</si>
  <si>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</si>
  <si>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</si>
  <si>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</si>
  <si>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</si>
  <si>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</si>
  <si>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</si>
  <si>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</si>
  <si>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</si>
  <si>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</si>
  <si>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</si>
  <si>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</si>
  <si>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</si>
  <si>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</si>
  <si>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</si>
  <si>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</si>
  <si>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</si>
  <si>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</si>
  <si>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</si>
  <si>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</si>
  <si>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</si>
  <si>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</si>
  <si>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</si>
  <si>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</si>
  <si>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</si>
  <si>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</si>
  <si>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</si>
  <si>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</si>
  <si>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</si>
  <si>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</si>
  <si>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</si>
  <si>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</si>
  <si>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</si>
  <si>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</si>
  <si>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</si>
  <si>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</si>
  <si>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</si>
  <si>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</si>
  <si>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</si>
  <si>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</si>
  <si>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</si>
  <si>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</si>
  <si>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</si>
  <si>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</si>
  <si>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</si>
  <si>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</si>
  <si>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</si>
  <si>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</si>
  <si>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</si>
  <si>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</si>
  <si>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</si>
  <si>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</si>
  <si>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</si>
  <si>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</si>
  <si>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</si>
  <si>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</si>
  <si>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</si>
  <si>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</si>
  <si>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</si>
  <si>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</si>
  <si>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</si>
  <si>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</si>
  <si>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</si>
  <si>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</si>
  <si>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</si>
  <si>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</si>
  <si>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</si>
  <si>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</si>
  <si>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</si>
  <si>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</si>
  <si>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</si>
  <si>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</si>
  <si>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</si>
  <si>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</si>
  <si>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</si>
  <si>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</si>
  <si>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</si>
  <si>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</si>
  <si>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</si>
  <si>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</si>
  <si>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</si>
  <si>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</si>
  <si>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</si>
  <si>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</si>
  <si>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</si>
  <si>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</si>
  <si>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</si>
  <si>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</si>
  <si>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</si>
  <si>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</si>
  <si>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</si>
  <si>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</si>
  <si>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</si>
  <si>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</si>
  <si>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</si>
  <si>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</si>
  <si>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</si>
  <si>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</si>
  <si>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</si>
  <si>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</si>
  <si>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</si>
  <si>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</si>
  <si>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</si>
  <si>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</si>
  <si>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</si>
  <si>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</si>
  <si>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</si>
  <si>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</si>
  <si>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</si>
  <si>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</si>
  <si>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</si>
  <si>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</si>
  <si>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</si>
  <si>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</si>
  <si>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</si>
  <si>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</si>
  <si>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</si>
  <si>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</si>
  <si>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</si>
  <si>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</si>
  <si>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</si>
  <si>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</si>
  <si>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</si>
  <si>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</si>
  <si>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</si>
  <si>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</si>
  <si>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</si>
  <si>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</si>
  <si>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</si>
  <si>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</si>
  <si>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</si>
  <si>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</si>
  <si>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</si>
  <si>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</si>
  <si>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</si>
  <si>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</si>
  <si>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</si>
  <si>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</si>
  <si>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</si>
  <si>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</si>
  <si>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</si>
  <si>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</si>
  <si>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</si>
  <si>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</si>
  <si>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</si>
  <si>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</si>
  <si>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</si>
  <si>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</si>
  <si>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</si>
  <si>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</si>
  <si>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</si>
  <si>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</si>
  <si>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</si>
  <si>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</si>
  <si>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</si>
  <si>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</si>
  <si>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</si>
  <si>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</si>
  <si>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</si>
  <si>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</si>
  <si>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</si>
  <si>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</si>
  <si>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</si>
  <si>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</si>
  <si>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</si>
  <si>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</si>
  <si>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</si>
  <si>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</si>
  <si>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</si>
  <si>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</si>
  <si>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</si>
  <si>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</si>
  <si>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</si>
  <si>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</si>
  <si>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</si>
  <si>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</si>
  <si>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</si>
  <si>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</si>
  <si>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</si>
  <si>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</si>
  <si>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</si>
  <si>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</si>
  <si>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</si>
  <si>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</si>
  <si>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</si>
  <si>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</si>
  <si>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</si>
  <si>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</si>
  <si>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</si>
  <si>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</si>
  <si>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</si>
  <si>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</si>
  <si>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</si>
  <si>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</si>
  <si>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</si>
  <si>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</si>
  <si>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</si>
  <si>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</si>
  <si>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</si>
  <si>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</si>
  <si>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</si>
  <si>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</si>
  <si>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</si>
  <si>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</si>
  <si>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</si>
  <si>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</si>
  <si>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</si>
  <si>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</si>
  <si>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</si>
  <si>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</si>
  <si>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</si>
  <si>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</si>
  <si>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</si>
  <si>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</si>
  <si>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</si>
  <si>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</si>
  <si>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</si>
  <si>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</si>
  <si>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</si>
  <si>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</si>
  <si>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</si>
  <si>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</si>
  <si>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</si>
  <si>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</si>
  <si>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</si>
  <si>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</si>
  <si>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</si>
  <si>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</si>
  <si>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</si>
  <si>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</si>
  <si>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</si>
  <si>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</si>
  <si>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</si>
  <si>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</si>
  <si>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</si>
  <si>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</si>
  <si>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</si>
  <si>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</si>
  <si>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</si>
  <si>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</si>
  <si>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</si>
  <si>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</si>
  <si>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</si>
  <si>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</si>
  <si>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</si>
  <si>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</si>
  <si>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</si>
  <si>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</si>
  <si>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</si>
  <si>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</si>
  <si>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</si>
  <si>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</si>
  <si>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</si>
  <si>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</si>
  <si>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</si>
  <si>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</si>
  <si>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</si>
  <si>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</si>
  <si>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</si>
  <si>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</si>
  <si>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</si>
  <si>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</si>
  <si>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</si>
  <si>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</si>
  <si>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</si>
  <si>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</si>
  <si>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</si>
  <si>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</si>
  <si>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</si>
  <si>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</si>
  <si>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</si>
  <si>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</si>
  <si>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</si>
  <si>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</si>
  <si>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</si>
  <si>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</si>
  <si>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</si>
  <si>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</si>
  <si>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</si>
  <si>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</si>
  <si>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</si>
  <si>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</si>
  <si>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</si>
  <si>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</si>
  <si>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</si>
  <si>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</si>
  <si>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</si>
  <si>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</si>
  <si>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</si>
  <si>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</si>
  <si>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</si>
  <si>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</si>
  <si>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</si>
  <si>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</si>
  <si>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</si>
  <si>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</si>
  <si>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</si>
  <si>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</si>
  <si>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</si>
  <si>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</si>
  <si>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</si>
  <si>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</si>
  <si>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</si>
  <si>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</si>
  <si>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</si>
  <si>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</si>
  <si>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</si>
  <si>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</si>
  <si>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</si>
  <si>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</si>
  <si>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</si>
  <si>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</si>
  <si>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</si>
  <si>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</si>
  <si>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</si>
  <si>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</si>
  <si>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</si>
  <si>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</si>
  <si>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</si>
  <si>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</si>
  <si>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</si>
  <si>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</si>
  <si>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</si>
  <si>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</si>
  <si>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</si>
  <si>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</si>
  <si>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</si>
  <si>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</si>
  <si>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</si>
  <si>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</si>
  <si>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</si>
  <si>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</si>
  <si>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</si>
  <si>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</si>
  <si>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</si>
  <si>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</si>
  <si>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</si>
  <si>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</si>
  <si>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</si>
  <si>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</si>
  <si>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</si>
  <si>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</si>
  <si>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</si>
  <si>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</si>
  <si>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</si>
  <si>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</si>
  <si>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</si>
  <si>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</si>
  <si>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</si>
  <si>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</si>
  <si>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</si>
  <si>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</si>
  <si>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</si>
  <si>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</si>
  <si>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</si>
  <si>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</si>
  <si>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</si>
  <si>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</si>
  <si>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</si>
  <si>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</si>
  <si>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</si>
  <si>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</si>
  <si>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</si>
  <si>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</si>
  <si>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</si>
  <si>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</si>
  <si>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</si>
  <si>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</si>
  <si>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</si>
  <si>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</si>
  <si>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</si>
  <si>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</si>
  <si>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</si>
  <si>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</si>
  <si>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</si>
  <si>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</si>
  <si>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</si>
  <si>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</si>
  <si>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</si>
  <si>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</si>
  <si>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</si>
  <si>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</si>
  <si>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</si>
  <si>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</si>
  <si>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</si>
  <si>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</si>
  <si>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</si>
  <si>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</si>
  <si>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</si>
  <si>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</si>
  <si>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</si>
  <si>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</si>
  <si>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</si>
  <si>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</si>
  <si>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</si>
  <si>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</si>
  <si>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</si>
  <si>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</si>
  <si>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</si>
  <si>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</si>
  <si>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</si>
  <si>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</si>
  <si>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</si>
  <si>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</si>
  <si>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</si>
  <si>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</si>
  <si>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</si>
  <si>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</si>
  <si>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</si>
  <si>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</si>
  <si>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</si>
  <si>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</si>
  <si>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</si>
  <si>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</si>
  <si>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</si>
  <si>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</si>
  <si>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</si>
  <si>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</si>
  <si>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</si>
  <si>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</si>
  <si>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</si>
  <si>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</si>
  <si>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</si>
  <si>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</si>
  <si>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</si>
  <si>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</si>
  <si>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</si>
  <si>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</si>
  <si>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</si>
  <si>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</si>
  <si>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</si>
  <si>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</si>
  <si>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</si>
  <si>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</si>
  <si>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</si>
  <si>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</si>
  <si>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</si>
  <si>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</si>
  <si>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</si>
  <si>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</si>
  <si>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</si>
  <si>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</si>
  <si>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</si>
  <si>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</si>
  <si>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</si>
  <si>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</si>
  <si>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</si>
  <si>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</si>
  <si>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</si>
  <si>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</si>
  <si>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</si>
  <si>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</si>
  <si>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</si>
  <si>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</si>
  <si>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</si>
  <si>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</si>
  <si>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</si>
  <si>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</si>
  <si>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</si>
  <si>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</si>
  <si>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</si>
  <si>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</si>
  <si>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</si>
  <si>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</si>
  <si>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</si>
  <si>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</si>
  <si>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</si>
  <si>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</si>
  <si>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</si>
  <si>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</si>
  <si>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</si>
  <si>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</si>
  <si>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</si>
  <si>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</si>
  <si>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</si>
  <si>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</si>
  <si>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</si>
  <si>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</si>
  <si>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</si>
  <si>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</si>
  <si>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</si>
  <si>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</si>
  <si>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</si>
  <si>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</si>
  <si>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</si>
  <si>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</si>
  <si>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</si>
  <si>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</si>
  <si>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</si>
  <si>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</si>
  <si>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</si>
  <si>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</si>
  <si>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</si>
  <si>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</si>
  <si>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</si>
  <si>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</si>
  <si>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</si>
  <si>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</si>
  <si>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</si>
  <si>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</si>
  <si>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</si>
  <si>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</si>
  <si>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</si>
  <si>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</si>
  <si>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</si>
  <si>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</si>
  <si>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</si>
  <si>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</si>
  <si>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</si>
  <si>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</si>
  <si>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</si>
  <si>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</si>
  <si>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</si>
  <si>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</si>
  <si>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</si>
  <si>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</si>
  <si>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</si>
  <si>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</si>
  <si>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</si>
  <si>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</si>
  <si>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</si>
  <si>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</si>
  <si>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</si>
  <si>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</si>
  <si>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</si>
  <si>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</si>
  <si>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</si>
  <si>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</si>
  <si>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</si>
  <si>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</si>
  <si>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</si>
  <si>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</si>
  <si>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</si>
  <si>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</si>
  <si>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</si>
  <si>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</si>
  <si>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</si>
  <si>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</si>
  <si>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</si>
  <si>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</si>
  <si>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</si>
  <si>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</si>
  <si>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</si>
  <si>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</si>
  <si>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</si>
  <si>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</si>
  <si>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</si>
  <si>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</si>
  <si>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</si>
  <si>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</si>
  <si>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</si>
  <si>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</si>
  <si>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</si>
  <si>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</si>
  <si>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</si>
  <si>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</si>
  <si>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</si>
  <si>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</si>
  <si>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</si>
  <si>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</si>
  <si>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</si>
  <si>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</si>
  <si>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</si>
  <si>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</si>
  <si>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</si>
  <si>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</si>
  <si>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</si>
  <si>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</si>
  <si>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</si>
  <si>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</si>
  <si>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</si>
  <si>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</si>
  <si>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</si>
  <si>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</si>
  <si>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</si>
  <si>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</si>
  <si>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</si>
  <si>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</si>
  <si>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</si>
  <si>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</si>
  <si>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</si>
  <si>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</si>
  <si>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</si>
  <si>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</si>
  <si>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</si>
  <si>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</si>
  <si>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</si>
  <si>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</si>
  <si>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</si>
  <si>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</si>
  <si>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</si>
  <si>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</si>
  <si>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</si>
  <si>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</si>
  <si>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</si>
  <si>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</si>
  <si>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</si>
  <si>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</si>
  <si>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</si>
  <si>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</si>
  <si>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</si>
  <si>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</si>
  <si>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</si>
  <si>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</si>
  <si>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</si>
  <si>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</si>
  <si>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</si>
  <si>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</si>
  <si>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</si>
  <si>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</si>
  <si>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</si>
  <si>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</si>
  <si>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</si>
  <si>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</si>
  <si>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</si>
  <si>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</si>
  <si>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</si>
  <si>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</si>
  <si>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</si>
  <si>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</si>
  <si>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</si>
  <si>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</si>
  <si>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</si>
  <si>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</si>
  <si>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</si>
  <si>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</si>
  <si>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</si>
  <si>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</si>
  <si>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</si>
  <si>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</si>
  <si>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</si>
  <si>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</si>
  <si>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</si>
  <si>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</si>
  <si>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</si>
  <si>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</si>
  <si>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</si>
  <si>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</si>
  <si>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</si>
  <si>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</si>
  <si>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</si>
  <si>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</si>
  <si>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</si>
  <si>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</si>
  <si>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</si>
  <si>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</si>
  <si>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</si>
  <si>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</si>
  <si>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</si>
  <si>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</si>
  <si>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</si>
  <si>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</si>
  <si>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</si>
  <si>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</si>
  <si>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</si>
  <si>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</si>
  <si>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</si>
  <si>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</si>
  <si>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</si>
  <si>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</si>
  <si>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</si>
  <si>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</si>
  <si>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</si>
  <si>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</si>
  <si>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</si>
  <si>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</si>
  <si>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</si>
  <si>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</si>
  <si>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</si>
  <si>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</si>
  <si>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</si>
  <si>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</si>
  <si>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</si>
  <si>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</si>
  <si>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</si>
  <si>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</si>
  <si>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</si>
  <si>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</si>
  <si>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</si>
  <si>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</si>
  <si>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</si>
  <si>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</si>
  <si>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</si>
  <si>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</si>
  <si>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</si>
  <si>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</si>
  <si>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</si>
  <si>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</si>
  <si>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</si>
  <si>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</si>
  <si>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</si>
  <si>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</si>
  <si>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</si>
  <si>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</si>
  <si>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</si>
  <si>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</si>
  <si>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</si>
  <si>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</si>
  <si>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</si>
  <si>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</si>
  <si>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</si>
  <si>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</si>
  <si>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</si>
  <si>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</si>
  <si>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</si>
  <si>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</si>
  <si>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</si>
  <si>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</si>
  <si>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</si>
  <si>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</si>
  <si>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</si>
  <si>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</si>
  <si>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</si>
  <si>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</si>
  <si>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</si>
  <si>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</si>
  <si>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</si>
  <si>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</si>
  <si>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</si>
  <si>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</si>
  <si>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</si>
  <si>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</si>
  <si>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</si>
  <si>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</si>
  <si>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</si>
  <si>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</si>
  <si>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</si>
  <si>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</si>
  <si>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</si>
  <si>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</si>
  <si>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</si>
  <si>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</si>
  <si>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</si>
  <si>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</si>
  <si>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</si>
  <si>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</si>
  <si>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</si>
  <si>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</si>
  <si>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</si>
  <si>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</si>
  <si>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</si>
  <si>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</si>
  <si>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</si>
  <si>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</si>
  <si>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</si>
  <si>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</si>
  <si>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</si>
  <si>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</si>
  <si>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</si>
  <si>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</si>
  <si>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</si>
  <si>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</si>
  <si>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</si>
  <si>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</si>
  <si>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</si>
  <si>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</si>
  <si>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</si>
  <si>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</si>
  <si>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</si>
  <si>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</si>
  <si>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</si>
  <si>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</si>
  <si>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</si>
  <si>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</si>
  <si>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</si>
  <si>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</si>
  <si>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</si>
  <si>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</si>
  <si>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</si>
  <si>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</si>
  <si>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</si>
  <si>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</si>
  <si>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</si>
  <si>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</si>
  <si>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</si>
  <si>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</si>
  <si>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</si>
  <si>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</si>
  <si>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</si>
  <si>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</si>
  <si>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</si>
  <si>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</si>
  <si>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</si>
  <si>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</si>
  <si>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</si>
  <si>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</si>
  <si>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</si>
  <si>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</si>
  <si>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</si>
  <si>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</si>
  <si>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</si>
  <si>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</si>
  <si>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</si>
  <si>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</si>
  <si>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</si>
  <si>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</si>
  <si>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</si>
  <si>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</si>
  <si>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</si>
  <si>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</si>
  <si>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</si>
  <si>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</si>
  <si>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</si>
  <si>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</si>
  <si>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</si>
  <si>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</si>
  <si>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</si>
  <si>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</si>
  <si>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</si>
  <si>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</si>
  <si>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</si>
  <si>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</si>
  <si>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</si>
  <si>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</si>
  <si>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</si>
  <si>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</si>
  <si>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</si>
  <si>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</si>
  <si>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</si>
  <si>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</si>
  <si>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</si>
  <si>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</si>
  <si>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</si>
  <si>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</si>
  <si>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</si>
  <si>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</si>
  <si>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</si>
  <si>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</si>
  <si>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</si>
  <si>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</si>
  <si>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</si>
  <si>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</si>
  <si>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</si>
  <si>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</si>
  <si>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</si>
  <si>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</si>
  <si>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</si>
  <si>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</si>
  <si>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</si>
  <si>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</si>
  <si>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</si>
  <si>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</si>
  <si>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</si>
  <si>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</si>
  <si>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</si>
  <si>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</si>
  <si>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</si>
  <si>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</si>
  <si>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</si>
  <si>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</si>
  <si>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</si>
  <si>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</si>
  <si>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</si>
  <si>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</si>
  <si>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</si>
  <si>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</si>
  <si>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</si>
  <si>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</si>
  <si>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</si>
  <si>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</si>
  <si>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</si>
  <si>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</si>
  <si>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</si>
  <si>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</si>
  <si>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</si>
  <si>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</si>
  <si>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</si>
  <si>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</si>
  <si>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</si>
  <si>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</si>
  <si>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</si>
  <si>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</si>
  <si>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</si>
  <si>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</si>
  <si>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</si>
  <si>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</si>
  <si>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</si>
  <si>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</si>
  <si>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</si>
  <si>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</si>
  <si>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</si>
  <si>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</si>
  <si>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</si>
  <si>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</si>
  <si>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</si>
  <si>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</si>
  <si>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</si>
  <si>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</si>
  <si>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</si>
  <si>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</si>
  <si>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</si>
  <si>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</si>
  <si>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</si>
  <si>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</si>
  <si>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</si>
  <si>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</si>
  <si>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</si>
  <si>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</si>
  <si>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</si>
  <si>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</si>
  <si>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</si>
  <si>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</si>
  <si>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</si>
  <si>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</si>
  <si>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</si>
  <si>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</si>
  <si>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</si>
  <si>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</si>
  <si>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</si>
  <si>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</si>
  <si>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</si>
  <si>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</si>
  <si>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</si>
  <si>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</si>
  <si>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</si>
  <si>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</si>
  <si>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</si>
  <si>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</si>
  <si>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</si>
  <si>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</si>
  <si>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</si>
  <si>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</si>
  <si>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</si>
  <si>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</si>
  <si>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</si>
  <si>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</si>
  <si>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</si>
  <si>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</si>
  <si>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</si>
  <si>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</si>
  <si>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</si>
  <si>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</si>
  <si>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</si>
  <si>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</si>
  <si>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</si>
  <si>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</si>
  <si>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</si>
  <si>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</si>
  <si>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</si>
  <si>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</si>
  <si>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</si>
  <si>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</si>
  <si>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</si>
  <si>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</si>
  <si>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</si>
  <si>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</si>
  <si>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</si>
  <si>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</si>
  <si>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</si>
  <si>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</si>
  <si>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</si>
  <si>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</si>
  <si>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</si>
  <si>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</si>
  <si>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</si>
  <si>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</si>
  <si>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</si>
  <si>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</si>
  <si>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</si>
  <si>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</si>
  <si>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</si>
  <si>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</si>
  <si>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</si>
  <si>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</si>
  <si>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</si>
  <si>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</si>
  <si>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</si>
  <si>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</si>
  <si>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</si>
  <si>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</si>
  <si>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</si>
  <si>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</si>
  <si>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</si>
  <si>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</si>
  <si>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</si>
  <si>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</si>
  <si>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</si>
  <si>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</si>
  <si>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</si>
  <si>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</si>
  <si>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</si>
  <si>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</si>
  <si>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</si>
  <si>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</si>
  <si>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</si>
  <si>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</si>
  <si>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</si>
  <si>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</si>
  <si>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</si>
  <si>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</si>
  <si>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</si>
  <si>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</si>
  <si>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</si>
  <si>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</si>
  <si>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</si>
  <si>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</si>
  <si>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</si>
  <si>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</si>
  <si>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</si>
  <si>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</si>
  <si>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</si>
  <si>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</si>
  <si>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</si>
  <si>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</si>
  <si>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</si>
  <si>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</si>
  <si>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</si>
  <si>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</si>
  <si>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</si>
  <si>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</si>
  <si>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</si>
  <si>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</si>
  <si>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</si>
  <si>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</si>
  <si>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</si>
  <si>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</si>
  <si>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</si>
  <si>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</si>
  <si>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</si>
  <si>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</si>
  <si>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</si>
  <si>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</si>
  <si>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</si>
  <si>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</si>
  <si>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</si>
  <si>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</si>
  <si>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</si>
  <si>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</si>
  <si>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</si>
  <si>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</si>
  <si>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</si>
  <si>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</si>
  <si>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</si>
  <si>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</si>
  <si>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</si>
  <si>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</si>
  <si>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</si>
  <si>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</si>
  <si>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</si>
  <si>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</si>
  <si>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</si>
  <si>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</si>
  <si>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</si>
  <si>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</si>
  <si>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</si>
  <si>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</si>
  <si>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</si>
  <si>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</si>
  <si>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</si>
  <si>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</si>
  <si>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</si>
  <si>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</si>
  <si>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</si>
  <si>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</si>
  <si>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</si>
  <si>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</si>
  <si>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</si>
  <si>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</si>
  <si>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</si>
  <si>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</si>
  <si>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</si>
  <si>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</si>
  <si>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</si>
  <si>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</si>
  <si>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</si>
  <si>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</si>
  <si>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</si>
  <si>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</si>
  <si>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</si>
  <si>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</si>
  <si>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</si>
  <si>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</si>
  <si>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</si>
  <si>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</si>
  <si>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</si>
  <si>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</si>
  <si>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</si>
  <si>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</si>
  <si>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</si>
  <si>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</si>
  <si>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</si>
  <si>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</si>
  <si>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</si>
  <si>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</si>
  <si>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</si>
  <si>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</si>
  <si>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</si>
  <si>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</si>
  <si>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</si>
  <si>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</si>
  <si>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</si>
  <si>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</si>
  <si>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</si>
  <si>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</si>
  <si>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</si>
  <si>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</si>
  <si>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</si>
  <si>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</si>
  <si>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</si>
  <si>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</si>
  <si>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</si>
  <si>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</si>
  <si>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</si>
  <si>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</si>
  <si>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</si>
  <si>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</si>
  <si>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</si>
  <si>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</si>
  <si>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</si>
  <si>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</si>
  <si>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</si>
  <si>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</si>
  <si>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</si>
  <si>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</si>
  <si>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</si>
  <si>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</si>
  <si>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</si>
  <si>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</si>
  <si>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</si>
  <si>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</si>
  <si>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</si>
  <si>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</si>
  <si>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</si>
  <si>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</si>
  <si>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</si>
  <si>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</si>
  <si>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</si>
  <si>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</si>
  <si>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</si>
  <si>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</si>
  <si>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</si>
  <si>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</si>
  <si>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</si>
  <si>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</si>
  <si>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</si>
  <si>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</si>
  <si>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</si>
  <si>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</si>
  <si>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</si>
  <si>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</si>
  <si>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</si>
  <si>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</si>
  <si>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</si>
  <si>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</si>
  <si>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</si>
  <si>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</si>
  <si>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</si>
  <si>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</si>
  <si>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</si>
  <si>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</si>
  <si>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</si>
  <si>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</si>
  <si>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</si>
  <si>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</si>
  <si>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</si>
  <si>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</si>
  <si>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</si>
  <si>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</si>
  <si>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</si>
  <si>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</si>
  <si>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</si>
  <si>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</si>
  <si>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</si>
  <si>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</si>
  <si>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</si>
  <si>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</si>
  <si>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</si>
  <si>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</si>
  <si>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</si>
  <si>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</si>
  <si>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</si>
  <si>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</si>
  <si>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</si>
  <si>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</si>
  <si>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</si>
  <si>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</si>
  <si>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</si>
  <si>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</si>
  <si>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</si>
  <si>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</si>
  <si>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</si>
  <si>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</si>
  <si>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</si>
  <si>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</si>
  <si>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</si>
  <si>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</si>
  <si>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</si>
  <si>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</si>
  <si>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</si>
  <si>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</si>
  <si>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</si>
  <si>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</si>
  <si>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</si>
  <si>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</si>
  <si>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</si>
  <si>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</si>
  <si>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</si>
  <si>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</si>
  <si>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</si>
  <si>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</si>
  <si>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</si>
  <si>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</si>
  <si>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</si>
  <si>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</si>
  <si>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</si>
  <si>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</si>
  <si>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</si>
  <si>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</si>
  <si>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</si>
  <si>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</si>
  <si>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</si>
  <si>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</si>
  <si>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</si>
  <si>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</si>
  <si>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</si>
  <si>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</si>
  <si>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</si>
  <si>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</si>
  <si>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</si>
  <si>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</si>
  <si>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</si>
  <si>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</si>
  <si>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</si>
  <si>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</si>
  <si>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</si>
  <si>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</si>
  <si>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</si>
  <si>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</si>
  <si>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</si>
  <si>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</si>
  <si>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</si>
  <si>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</si>
  <si>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</si>
  <si>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</si>
  <si>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</si>
  <si>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</si>
  <si>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</si>
  <si>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</si>
  <si>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</si>
  <si>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</si>
  <si>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</si>
  <si>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</si>
  <si>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</si>
  <si>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</si>
  <si>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</si>
  <si>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</si>
  <si>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</si>
  <si>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</si>
  <si>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</si>
  <si>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</si>
  <si>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</si>
  <si>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</si>
  <si>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</si>
  <si>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</si>
  <si>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</si>
  <si>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</si>
  <si>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</si>
  <si>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</si>
  <si>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</si>
  <si>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</si>
  <si>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</si>
  <si>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</si>
  <si>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</si>
  <si>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</si>
  <si>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</si>
  <si>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</si>
  <si>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</si>
  <si>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</si>
  <si>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</si>
  <si>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</si>
  <si>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</si>
  <si>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</si>
  <si>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</si>
  <si>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</si>
  <si>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</si>
  <si>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</si>
  <si>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</si>
  <si>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</si>
  <si>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</si>
  <si>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</si>
  <si>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</si>
  <si>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</si>
  <si>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</si>
  <si>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</si>
  <si>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</si>
  <si>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</si>
  <si>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</si>
  <si>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</si>
  <si>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</si>
  <si>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</si>
  <si>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</si>
  <si>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</si>
  <si>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</si>
  <si>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</si>
  <si>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</si>
  <si>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</si>
  <si>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</si>
  <si>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</si>
  <si>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</si>
  <si>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</si>
  <si>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</si>
  <si>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</si>
  <si>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</si>
  <si>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</si>
  <si>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</si>
  <si>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</si>
  <si>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</si>
  <si>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</si>
  <si>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</si>
  <si>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</si>
  <si>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</si>
  <si>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</si>
  <si>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</si>
  <si>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</si>
  <si>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</si>
  <si>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</si>
  <si>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</si>
  <si>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</si>
  <si>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</si>
  <si>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</si>
  <si>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</si>
  <si>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</si>
  <si>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</si>
  <si>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</si>
  <si>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</si>
  <si>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</si>
  <si>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</si>
  <si>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</si>
  <si>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</si>
  <si>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</si>
  <si>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</si>
  <si>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</si>
  <si>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</si>
  <si>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</si>
  <si>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</si>
  <si>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</si>
  <si>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</si>
  <si>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</si>
  <si>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</si>
  <si>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</si>
  <si>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</si>
  <si>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</si>
  <si>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</si>
  <si>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</si>
  <si>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</si>
  <si>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</si>
  <si>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</si>
  <si>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</si>
  <si>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</si>
  <si>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</si>
  <si>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</si>
  <si>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</si>
  <si>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</si>
  <si>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</si>
  <si>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</si>
  <si>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</si>
  <si>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</si>
  <si>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</si>
  <si>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</si>
  <si>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</si>
  <si>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</si>
  <si>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</si>
  <si>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</si>
  <si>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</si>
  <si>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</si>
  <si>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</si>
  <si>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</si>
  <si>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</si>
  <si>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</si>
  <si>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</si>
  <si>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</si>
  <si>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</si>
  <si>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</si>
  <si>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</si>
  <si>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</si>
  <si>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</si>
  <si>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</si>
  <si>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</si>
  <si>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</si>
  <si>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</si>
  <si>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</si>
  <si>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</si>
  <si>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</si>
  <si>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</si>
  <si>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</si>
  <si>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</si>
  <si>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</si>
  <si>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</si>
  <si>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</si>
  <si>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</si>
  <si>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</si>
  <si>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</si>
  <si>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</si>
  <si>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</si>
  <si>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</si>
  <si>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</si>
  <si>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</si>
  <si>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</si>
  <si>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</si>
  <si>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</si>
  <si>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</si>
  <si>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</si>
  <si>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</si>
  <si>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</si>
  <si>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</si>
  <si>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</si>
  <si>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</si>
  <si>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</si>
  <si>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</si>
  <si>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</si>
  <si>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</si>
  <si>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</si>
  <si>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</si>
  <si>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</si>
  <si>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</si>
  <si>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</si>
  <si>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</si>
  <si>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</si>
  <si>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</si>
  <si>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</si>
  <si>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</si>
  <si>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</si>
  <si>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</si>
  <si>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</si>
  <si>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</si>
  <si>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</si>
  <si>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</si>
  <si>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</si>
  <si>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b750</t>
  </si>
  <si>
    <t>d628</t>
  </si>
  <si>
    <t>c922</t>
  </si>
  <si>
    <t>К. Инджова-Дечева</t>
  </si>
  <si>
    <t>Д. Мирчева</t>
  </si>
  <si>
    <t>инж. М. Семов</t>
  </si>
  <si>
    <t>fsd_dryanovo@abv.bg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</si>
</sst>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Дряново</v>
      </c>
      <c r="C2" s="1752"/>
      <c r="D2" s="1753"/>
      <c r="E2" s="1021"/>
      <c r="F2" s="1022">
        <f>+OTCHET!H9</f>
        <v>0</v>
      </c>
      <c r="G2" s="1023" t="str">
        <f>+OTCHET!F12</f>
        <v>5702</v>
      </c>
      <c r="H2" s="1024"/>
      <c r="I2" s="1754">
        <f>+OTCHET!H609</f>
        <v>0</v>
      </c>
      <c r="J2" s="1755"/>
      <c r="K2" s="1015"/>
      <c r="L2" s="1756" t="str">
        <f>OTCHET!H607</f>
        <v>fsd_dryanovo@abv.bg</v>
      </c>
      <c r="M2" s="1757"/>
      <c r="N2" s="1758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43159</v>
      </c>
      <c r="M6" s="1021"/>
      <c r="N6" s="1046" t="s">
        <v>1010</v>
      </c>
      <c r="O6" s="1010"/>
      <c r="P6" s="1047">
        <f>OTCHET!F9</f>
        <v>43159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43159</v>
      </c>
      <c r="H9" s="1021"/>
      <c r="I9" s="1071">
        <f>+L4</f>
        <v>2018</v>
      </c>
      <c r="J9" s="1072">
        <f>+L6</f>
        <v>43159</v>
      </c>
      <c r="K9" s="1073"/>
      <c r="L9" s="1074">
        <f>+L6</f>
        <v>43159</v>
      </c>
      <c r="M9" s="1073"/>
      <c r="N9" s="1075">
        <f>+L6</f>
        <v>43159</v>
      </c>
      <c r="O9" s="1076"/>
      <c r="P9" s="1077">
        <f>+L4</f>
        <v>2018</v>
      </c>
      <c r="Q9" s="1075">
        <f>+L6</f>
        <v>43159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7887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7887</v>
      </c>
      <c r="Q51" s="1104">
        <f>+ROUND(OTCHET!L206-SUM(OTCHET!L218:L220)+OTCHET!L273+IF(+OR(OTCHET!$F$12=5500,OTCHET!$F$12=5600),0,+OTCHET!L299),0)</f>
        <v>0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7887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7887</v>
      </c>
      <c r="Q56" s="1210">
        <f>+ROUND(+SUM(Q51:Q55),0)</f>
        <v>0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7887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7887</v>
      </c>
      <c r="Q77" s="1234">
        <f>+ROUND(Q56+Q63+Q67+Q71+Q75,0)</f>
        <v>0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-7887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-7887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7887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7887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7887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7887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7887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7887</v>
      </c>
      <c r="Q127" s="1244">
        <f>+ROUND(+SUM(Q122:Q126),0)</f>
        <v>0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43168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43159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7887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7887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-7887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7887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7887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7887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fsd_dryanovo@abv.bg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К. Инджова-Дечева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Д. Мирчева</v>
      </c>
      <c r="F114" s="1770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0" zoomScaleNormal="70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ДМП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2071</v>
      </c>
      <c r="C9" s="1848"/>
      <c r="D9" s="1849"/>
      <c r="E9" s="115">
        <v>43101</v>
      </c>
      <c r="F9" s="116">
        <v>43159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февруари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Дряново</v>
      </c>
      <c r="C12" s="1810"/>
      <c r="D12" s="1811"/>
      <c r="E12" s="118" t="s">
        <v>975</v>
      </c>
      <c r="F12" s="1588" t="s">
        <v>1443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ДМП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Дряново</v>
      </c>
      <c r="C177" s="1807"/>
      <c r="D177" s="1808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Дряново</v>
      </c>
      <c r="C180" s="1810"/>
      <c r="D180" s="1811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7887</v>
      </c>
      <c r="F206" s="275">
        <f t="shared" si="49"/>
        <v>0</v>
      </c>
      <c r="G206" s="276">
        <f t="shared" si="49"/>
        <v>7887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7887</v>
      </c>
      <c r="F213" s="322">
        <f t="shared" si="50"/>
        <v>0</v>
      </c>
      <c r="G213" s="323">
        <f t="shared" si="50"/>
        <v>7887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7887</v>
      </c>
      <c r="F303" s="397">
        <f t="shared" si="79"/>
        <v>0</v>
      </c>
      <c r="G303" s="398">
        <f t="shared" si="79"/>
        <v>7887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ДМП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Дряново</v>
      </c>
      <c r="C352" s="1807"/>
      <c r="D352" s="1808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Дряново</v>
      </c>
      <c r="C355" s="1810"/>
      <c r="D355" s="1811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ДМП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Дряново</v>
      </c>
      <c r="C437" s="1807"/>
      <c r="D437" s="1808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Дряново</v>
      </c>
      <c r="C440" s="1810"/>
      <c r="D440" s="1811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-7887</v>
      </c>
      <c r="F447" s="548">
        <f t="shared" si="103"/>
        <v>0</v>
      </c>
      <c r="G447" s="549">
        <f t="shared" si="103"/>
        <v>-7887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7887</v>
      </c>
      <c r="F448" s="555">
        <f t="shared" si="104"/>
        <v>0</v>
      </c>
      <c r="G448" s="556">
        <f t="shared" si="104"/>
        <v>7887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ДМП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Дряново</v>
      </c>
      <c r="C453" s="1807"/>
      <c r="D453" s="1808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Дряново</v>
      </c>
      <c r="C456" s="1810"/>
      <c r="D456" s="1811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7887</v>
      </c>
      <c r="F526" s="589">
        <f t="shared" si="125"/>
        <v>0</v>
      </c>
      <c r="G526" s="582">
        <f t="shared" si="125"/>
        <v>7887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7887</v>
      </c>
      <c r="F529" s="158"/>
      <c r="G529" s="159">
        <v>7887</v>
      </c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7887</v>
      </c>
      <c r="F599" s="665">
        <f t="shared" si="138"/>
        <v>0</v>
      </c>
      <c r="G599" s="666">
        <f t="shared" si="138"/>
        <v>7887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2076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8" t="s">
        <v>2077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>
        <v>43168</v>
      </c>
      <c r="C607" s="1775"/>
      <c r="D607" s="677" t="s">
        <v>892</v>
      </c>
      <c r="E607" s="678">
        <v>676</v>
      </c>
      <c r="F607" s="679">
        <v>72962</v>
      </c>
      <c r="G607" s="680" t="s">
        <v>893</v>
      </c>
      <c r="H607" s="1776" t="s">
        <v>2078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ДМП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Дряново</v>
      </c>
      <c r="C616" s="1807"/>
      <c r="D616" s="1808"/>
      <c r="E616" s="115">
        <f>$E$9</f>
        <v>43101</v>
      </c>
      <c r="F616" s="227">
        <f>$F$9</f>
        <v>43159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Дряново</v>
      </c>
      <c r="C619" s="1866"/>
      <c r="D619" s="1867"/>
      <c r="E619" s="411" t="s">
        <v>900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97</v>
      </c>
      <c r="F621" s="415" t="str">
        <f>$F$15</f>
        <v>СЕС - ДМП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6619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6619</v>
      </c>
      <c r="D628" s="1454" t="s">
        <v>598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7887</v>
      </c>
      <c r="F648" s="275">
        <f t="shared" si="145"/>
        <v>0</v>
      </c>
      <c r="G648" s="276">
        <f t="shared" si="145"/>
        <v>7887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7887</v>
      </c>
      <c r="F655" s="455"/>
      <c r="G655" s="456">
        <v>7887</v>
      </c>
      <c r="H655" s="1430"/>
      <c r="I655" s="455"/>
      <c r="J655" s="456"/>
      <c r="K655" s="1430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7887</v>
      </c>
      <c r="F746" s="397">
        <f t="shared" si="173"/>
        <v>0</v>
      </c>
      <c r="G746" s="398">
        <f t="shared" si="173"/>
        <v>7887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0</v>
      </c>
      <c r="K746" s="399">
        <f t="shared" si="173"/>
        <v>0</v>
      </c>
      <c r="L746" s="396">
        <f t="shared" si="173"/>
        <v>0</v>
      </c>
      <c r="M746" s="12">
        <f>(IF($E746&lt;&gt;0,$M$2,IF($L746&lt;&gt;0,$M$2,"")))</f>
        <v>1</v>
      </c>
      <c r="N746" s="73" t="str">
        <f>LEFT(C627,1)</f>
        <v>6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06" dxfId="140" operator="notEqual" stopIfTrue="1">
      <formula>0</formula>
    </cfRule>
  </conditionalFormatting>
  <conditionalFormatting sqref="D600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80">
    <cfRule type="cellIs" priority="83" dxfId="156" operator="equal" stopIfTrue="1">
      <formula>0</formula>
    </cfRule>
  </conditionalFormatting>
  <conditionalFormatting sqref="E182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2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5">
    <cfRule type="cellIs" priority="72" dxfId="156" operator="equal" stopIfTrue="1">
      <formula>0</formula>
    </cfRule>
  </conditionalFormatting>
  <conditionalFormatting sqref="E357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7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40">
    <cfRule type="cellIs" priority="61" dxfId="156" operator="equal" stopIfTrue="1">
      <formula>0</formula>
    </cfRule>
  </conditionalFormatting>
  <conditionalFormatting sqref="E442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2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9">
    <cfRule type="cellIs" priority="50" dxfId="157" operator="notEqual" stopIfTrue="1">
      <formula>0</formula>
    </cfRule>
  </conditionalFormatting>
  <conditionalFormatting sqref="F449">
    <cfRule type="cellIs" priority="49" dxfId="157" operator="notEqual" stopIfTrue="1">
      <formula>0</formula>
    </cfRule>
  </conditionalFormatting>
  <conditionalFormatting sqref="G449">
    <cfRule type="cellIs" priority="48" dxfId="157" operator="notEqual" stopIfTrue="1">
      <formula>0</formula>
    </cfRule>
  </conditionalFormatting>
  <conditionalFormatting sqref="H449">
    <cfRule type="cellIs" priority="47" dxfId="157" operator="notEqual" stopIfTrue="1">
      <formula>0</formula>
    </cfRule>
  </conditionalFormatting>
  <conditionalFormatting sqref="I449">
    <cfRule type="cellIs" priority="46" dxfId="157" operator="notEqual" stopIfTrue="1">
      <formula>0</formula>
    </cfRule>
  </conditionalFormatting>
  <conditionalFormatting sqref="J449">
    <cfRule type="cellIs" priority="45" dxfId="157" operator="notEqual" stopIfTrue="1">
      <formula>0</formula>
    </cfRule>
  </conditionalFormatting>
  <conditionalFormatting sqref="K449">
    <cfRule type="cellIs" priority="44" dxfId="157" operator="notEqual" stopIfTrue="1">
      <formula>0</formula>
    </cfRule>
  </conditionalFormatting>
  <conditionalFormatting sqref="L449">
    <cfRule type="cellIs" priority="43" dxfId="157" operator="notEqual" stopIfTrue="1">
      <formula>0</formula>
    </cfRule>
  </conditionalFormatting>
  <conditionalFormatting sqref="E600">
    <cfRule type="cellIs" priority="42" dxfId="157" operator="notEqual" stopIfTrue="1">
      <formula>0</formula>
    </cfRule>
  </conditionalFormatting>
  <conditionalFormatting sqref="F600:G600">
    <cfRule type="cellIs" priority="41" dxfId="157" operator="notEqual" stopIfTrue="1">
      <formula>0</formula>
    </cfRule>
  </conditionalFormatting>
  <conditionalFormatting sqref="H600">
    <cfRule type="cellIs" priority="40" dxfId="157" operator="notEqual" stopIfTrue="1">
      <formula>0</formula>
    </cfRule>
  </conditionalFormatting>
  <conditionalFormatting sqref="I600">
    <cfRule type="cellIs" priority="39" dxfId="157" operator="notEqual" stopIfTrue="1">
      <formula>0</formula>
    </cfRule>
  </conditionalFormatting>
  <conditionalFormatting sqref="J600:K600">
    <cfRule type="cellIs" priority="38" dxfId="157" operator="notEqual" stopIfTrue="1">
      <formula>0</formula>
    </cfRule>
  </conditionalFormatting>
  <conditionalFormatting sqref="L600">
    <cfRule type="cellIs" priority="37" dxfId="157" operator="notEqual" stopIfTrue="1">
      <formula>0</formula>
    </cfRule>
  </conditionalFormatting>
  <conditionalFormatting sqref="F456">
    <cfRule type="cellIs" priority="35" dxfId="156" operator="equal" stopIfTrue="1">
      <formula>0</formula>
    </cfRule>
  </conditionalFormatting>
  <conditionalFormatting sqref="E458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8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1">
    <cfRule type="cellIs" priority="17" dxfId="26" operator="greaterThan" stopIfTrue="1">
      <formula>$G$25</formula>
    </cfRule>
  </conditionalFormatting>
  <conditionalFormatting sqref="J171">
    <cfRule type="cellIs" priority="16" dxfId="26" operator="greaterThan" stopIfTrue="1">
      <formula>$J$25</formula>
    </cfRule>
  </conditionalFormatting>
  <conditionalFormatting sqref="F619">
    <cfRule type="cellIs" priority="15" dxfId="156" operator="equal" stopIfTrue="1">
      <formula>0</formula>
    </cfRule>
  </conditionalFormatting>
  <conditionalFormatting sqref="E621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1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9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2018-03-09T12:30:24Z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