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<sst xmlns="http://schemas.openxmlformats.org/spreadsheetml/2006/main" count="2860" uniqueCount="2079">
  <si>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</si>
  <si>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</si>
  <si>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</si>
  <si>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</si>
  <si>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</si>
  <si>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</si>
  <si>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</si>
  <si>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</si>
  <si>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</si>
  <si>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</si>
  <si>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</si>
  <si>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</si>
  <si>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</si>
  <si>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</si>
  <si>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</si>
  <si>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</si>
  <si>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</si>
  <si>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</si>
  <si>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</si>
  <si>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</si>
  <si>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</si>
  <si>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</si>
  <si>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</si>
  <si>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</si>
  <si>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</si>
  <si>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</si>
  <si>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</si>
  <si>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</si>
  <si>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</si>
  <si>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</si>
  <si>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</si>
  <si>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</si>
  <si>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</si>
  <si>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</si>
  <si>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</si>
  <si>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</si>
  <si>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</si>
  <si>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</si>
  <si>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</si>
  <si>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</si>
  <si>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</si>
  <si>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</si>
  <si>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</si>
  <si>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</si>
  <si>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</si>
  <si>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</si>
  <si>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</si>
  <si>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</si>
  <si>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</si>
  <si>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</si>
  <si>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</si>
  <si>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</si>
  <si>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</si>
  <si>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</si>
  <si>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</si>
  <si>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</si>
  <si>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</si>
  <si>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</si>
  <si>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</si>
  <si>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</si>
  <si>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</si>
  <si>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</si>
  <si>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</si>
  <si>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</si>
  <si>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</si>
  <si>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</si>
  <si>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</si>
  <si>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</si>
  <si>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</si>
  <si>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</si>
  <si>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</si>
  <si>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</si>
  <si>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</si>
  <si>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</si>
  <si>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</si>
  <si>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</si>
  <si>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</si>
  <si>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</si>
  <si>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</si>
  <si>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</si>
  <si>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</si>
  <si>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</si>
  <si>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</si>
  <si>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</si>
  <si>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</si>
  <si>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</si>
  <si>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</si>
  <si>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</si>
  <si>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</si>
  <si>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</si>
  <si>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</si>
  <si>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</si>
  <si>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</si>
  <si>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</si>
  <si>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</si>
  <si>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</si>
  <si>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</si>
  <si>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</si>
  <si>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</si>
  <si>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</si>
  <si>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</si>
  <si>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</si>
  <si>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</si>
  <si>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</si>
  <si>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</si>
  <si>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</si>
  <si>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</si>
  <si>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</si>
  <si>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</si>
  <si>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</si>
  <si>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</si>
  <si>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</si>
  <si>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</si>
  <si>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</si>
  <si>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</si>
  <si>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</si>
  <si>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</si>
  <si>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</si>
  <si>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</si>
  <si>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</si>
  <si>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</si>
  <si>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</si>
  <si>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</si>
  <si>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</si>
  <si>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</si>
  <si>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</si>
  <si>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</si>
  <si>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</si>
  <si>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</si>
  <si>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</si>
  <si>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</si>
  <si>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</si>
  <si>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</si>
  <si>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</si>
  <si>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</si>
  <si>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</si>
  <si>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</si>
  <si>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</si>
  <si>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</si>
  <si>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</si>
  <si>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</si>
  <si>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</si>
  <si>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</si>
  <si>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</si>
  <si>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</si>
  <si>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</si>
  <si>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</si>
  <si>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</si>
  <si>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</si>
  <si>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</si>
  <si>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</si>
  <si>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</si>
  <si>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</si>
  <si>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</si>
  <si>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</si>
  <si>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</si>
  <si>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</si>
  <si>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</si>
  <si>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</si>
  <si>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</si>
  <si>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</si>
  <si>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</si>
  <si>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</si>
  <si>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</si>
  <si>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</si>
  <si>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</si>
  <si>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</si>
  <si>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</si>
  <si>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</si>
  <si>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</si>
  <si>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</si>
  <si>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</si>
  <si>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</si>
  <si>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</si>
  <si>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</si>
  <si>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</si>
  <si>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</si>
  <si>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</si>
  <si>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</si>
  <si>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</si>
  <si>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</si>
  <si>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</si>
  <si>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</si>
  <si>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</si>
  <si>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</si>
  <si>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</si>
  <si>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</si>
  <si>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</si>
  <si>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</si>
  <si>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</si>
  <si>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</si>
  <si>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</si>
  <si>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</si>
  <si>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</si>
  <si>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</si>
  <si>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</si>
  <si>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</si>
  <si>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</si>
  <si>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</si>
  <si>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</si>
  <si>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</si>
  <si>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</si>
  <si>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</si>
  <si>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</si>
  <si>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</si>
  <si>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</si>
  <si>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</si>
  <si>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</si>
  <si>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</si>
  <si>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</si>
  <si>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</si>
  <si>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</si>
  <si>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</si>
  <si>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</si>
  <si>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</si>
  <si>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</si>
  <si>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</si>
  <si>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</si>
  <si>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</si>
  <si>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</si>
  <si>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</si>
  <si>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</si>
  <si>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</si>
  <si>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</si>
  <si>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</si>
  <si>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</si>
  <si>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</si>
  <si>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</si>
  <si>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</si>
  <si>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</si>
  <si>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</si>
  <si>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</si>
  <si>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</si>
  <si>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</si>
  <si>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</si>
  <si>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</si>
  <si>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</si>
  <si>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</si>
  <si>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</si>
  <si>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</si>
  <si>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</si>
  <si>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</si>
  <si>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</si>
  <si>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</si>
  <si>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</si>
  <si>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</si>
  <si>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</si>
  <si>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</si>
  <si>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</si>
  <si>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</si>
  <si>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</si>
  <si>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</si>
  <si>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</si>
  <si>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</si>
  <si>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</si>
  <si>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</si>
  <si>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</si>
  <si>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</si>
  <si>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</si>
  <si>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</si>
  <si>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</si>
  <si>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</si>
  <si>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</si>
  <si>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</si>
  <si>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</si>
  <si>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</si>
  <si>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</si>
  <si>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</si>
  <si>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</si>
  <si>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</si>
  <si>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</si>
  <si>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</si>
  <si>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</si>
  <si>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</si>
  <si>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</si>
  <si>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</si>
  <si>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</si>
  <si>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</si>
  <si>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</si>
  <si>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</si>
  <si>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</si>
  <si>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</si>
  <si>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</si>
  <si>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</si>
  <si>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</si>
  <si>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</si>
  <si>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</si>
  <si>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</si>
  <si>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</si>
  <si>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</si>
  <si>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</si>
  <si>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</si>
  <si>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</si>
  <si>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</si>
  <si>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</si>
  <si>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</si>
  <si>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</si>
  <si>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</si>
  <si>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</si>
  <si>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</si>
  <si>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</si>
  <si>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</si>
  <si>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</si>
  <si>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</si>
  <si>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</si>
  <si>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</si>
  <si>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</si>
  <si>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</si>
  <si>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</si>
  <si>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</si>
  <si>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</si>
  <si>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</si>
  <si>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</si>
  <si>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</si>
  <si>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</si>
  <si>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</si>
  <si>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</si>
  <si>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</si>
  <si>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</si>
  <si>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</si>
  <si>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</si>
  <si>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</si>
  <si>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</si>
  <si>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</si>
  <si>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</si>
  <si>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</si>
  <si>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</si>
  <si>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</si>
  <si>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</si>
  <si>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</si>
  <si>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</si>
  <si>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</si>
  <si>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</si>
  <si>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</si>
  <si>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</si>
  <si>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</si>
  <si>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</si>
  <si>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</si>
  <si>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</si>
  <si>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</si>
  <si>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</si>
  <si>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</si>
  <si>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</si>
  <si>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</si>
  <si>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</si>
  <si>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</si>
  <si>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</si>
  <si>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</si>
  <si>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</si>
  <si>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</si>
  <si>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</si>
  <si>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</si>
  <si>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</si>
  <si>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</si>
  <si>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</si>
  <si>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</si>
  <si>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</si>
  <si>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</si>
  <si>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</si>
  <si>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</si>
  <si>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</si>
  <si>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</si>
  <si>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</si>
  <si>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</si>
  <si>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</si>
  <si>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</si>
  <si>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</si>
  <si>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</si>
  <si>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</si>
  <si>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</si>
  <si>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</si>
  <si>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</si>
  <si>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</si>
  <si>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</si>
  <si>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</si>
  <si>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</si>
  <si>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</si>
  <si>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</si>
  <si>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</si>
  <si>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</si>
  <si>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</si>
  <si>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</si>
  <si>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</si>
  <si>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</si>
  <si>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</si>
  <si>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</si>
  <si>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</si>
  <si>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</si>
  <si>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</si>
  <si>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</si>
  <si>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</si>
  <si>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</si>
  <si>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</si>
  <si>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</si>
  <si>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</si>
  <si>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</si>
  <si>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</si>
  <si>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</si>
  <si>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</si>
  <si>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</si>
  <si>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</si>
  <si>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</si>
  <si>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</si>
  <si>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</si>
  <si>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</si>
  <si>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</si>
  <si>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</si>
  <si>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</si>
  <si>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</si>
  <si>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</si>
  <si>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</si>
  <si>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</si>
  <si>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</si>
  <si>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</si>
  <si>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</si>
  <si>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</si>
  <si>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</si>
  <si>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</si>
  <si>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</si>
  <si>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</si>
  <si>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</si>
  <si>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</si>
  <si>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</si>
  <si>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</si>
  <si>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</si>
  <si>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</si>
  <si>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</si>
  <si>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</si>
  <si>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</si>
  <si>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</si>
  <si>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</si>
  <si>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</si>
  <si>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</si>
  <si>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</si>
  <si>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</si>
  <si>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</si>
  <si>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</si>
  <si>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</si>
  <si>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</si>
  <si>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</si>
  <si>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</si>
  <si>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</si>
  <si>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</si>
  <si>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</si>
  <si>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</si>
  <si>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</si>
  <si>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</si>
  <si>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</si>
  <si>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</si>
  <si>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</si>
  <si>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</si>
  <si>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</si>
  <si>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</si>
  <si>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</si>
  <si>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</si>
  <si>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</si>
  <si>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</si>
  <si>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</si>
  <si>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</si>
  <si>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</si>
  <si>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</si>
  <si>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</si>
  <si>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</si>
  <si>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</si>
  <si>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</si>
  <si>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</si>
  <si>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</si>
  <si>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</si>
  <si>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</si>
  <si>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</si>
  <si>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</si>
  <si>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</si>
  <si>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</si>
  <si>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</si>
  <si>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</si>
  <si>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</si>
  <si>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</si>
  <si>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</si>
  <si>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</si>
  <si>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</si>
  <si>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</si>
  <si>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</si>
  <si>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</si>
  <si>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</si>
  <si>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</si>
  <si>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</si>
  <si>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</si>
  <si>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</si>
  <si>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</si>
  <si>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</si>
  <si>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</si>
  <si>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</si>
  <si>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</si>
  <si>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</si>
  <si>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</si>
  <si>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</si>
  <si>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</si>
  <si>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</si>
  <si>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</si>
  <si>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</si>
  <si>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</si>
  <si>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</si>
  <si>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</si>
  <si>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</si>
  <si>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</si>
  <si>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</si>
  <si>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</si>
  <si>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</si>
  <si>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</si>
  <si>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</si>
  <si>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</si>
  <si>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</si>
  <si>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</si>
  <si>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</si>
  <si>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</si>
  <si>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</si>
  <si>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</si>
  <si>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</si>
  <si>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</si>
  <si>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</si>
  <si>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</si>
  <si>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</si>
  <si>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</si>
  <si>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</si>
  <si>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</si>
  <si>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</si>
  <si>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</si>
  <si>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</si>
  <si>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</si>
  <si>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</si>
  <si>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</si>
  <si>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</si>
  <si>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</si>
  <si>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</si>
  <si>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</si>
  <si>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</si>
  <si>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</si>
  <si>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</si>
  <si>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</si>
  <si>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</si>
  <si>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</si>
  <si>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</si>
  <si>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</si>
  <si>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</si>
  <si>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</si>
  <si>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</si>
  <si>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</si>
  <si>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</si>
  <si>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</si>
  <si>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</si>
  <si>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</si>
  <si>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</si>
  <si>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</si>
  <si>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</si>
  <si>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</si>
  <si>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</si>
  <si>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</si>
  <si>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</si>
  <si>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</si>
  <si>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</si>
  <si>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</si>
  <si>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</si>
  <si>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</si>
  <si>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</si>
  <si>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</si>
  <si>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</si>
  <si>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</si>
  <si>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</si>
  <si>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</si>
  <si>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</si>
  <si>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</si>
  <si>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</si>
  <si>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</si>
  <si>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</si>
  <si>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</si>
  <si>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</si>
  <si>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</si>
  <si>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</si>
  <si>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</si>
  <si>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</si>
  <si>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</si>
  <si>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</si>
  <si>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</si>
  <si>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</si>
  <si>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</si>
  <si>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</si>
  <si>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</si>
  <si>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</si>
  <si>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</si>
  <si>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</si>
  <si>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</si>
  <si>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</si>
  <si>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</si>
  <si>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</si>
  <si>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</si>
  <si>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</si>
  <si>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</si>
  <si>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</si>
  <si>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</si>
  <si>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</si>
  <si>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</si>
  <si>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</si>
  <si>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</si>
  <si>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</si>
  <si>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</si>
  <si>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</si>
  <si>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</si>
  <si>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</si>
  <si>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</si>
  <si>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</si>
  <si>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</si>
  <si>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</si>
  <si>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</si>
  <si>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</si>
  <si>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</si>
  <si>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</si>
  <si>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</si>
  <si>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</si>
  <si>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</si>
  <si>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</si>
  <si>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</si>
  <si>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</si>
  <si>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</si>
  <si>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</si>
  <si>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</si>
  <si>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</si>
  <si>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</si>
  <si>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</si>
  <si>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</si>
  <si>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</si>
  <si>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</si>
  <si>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</si>
  <si>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</si>
  <si>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</si>
  <si>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</si>
  <si>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</si>
  <si>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</si>
  <si>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</si>
  <si>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</si>
  <si>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</si>
  <si>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</si>
  <si>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</si>
  <si>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</si>
  <si>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</si>
  <si>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</si>
  <si>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</si>
  <si>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</si>
  <si>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</si>
  <si>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</si>
  <si>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</si>
  <si>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</si>
  <si>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</si>
  <si>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</si>
  <si>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</si>
  <si>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</si>
  <si>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</si>
  <si>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</si>
  <si>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</si>
  <si>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</si>
  <si>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</si>
  <si>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</si>
  <si>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</si>
  <si>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</si>
  <si>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</si>
  <si>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</si>
  <si>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</si>
  <si>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</si>
  <si>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</si>
  <si>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</si>
  <si>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</si>
  <si>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</si>
  <si>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</si>
  <si>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</si>
  <si>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</si>
  <si>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</si>
  <si>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</si>
  <si>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</si>
  <si>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</si>
  <si>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</si>
  <si>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</si>
  <si>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</si>
  <si>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</si>
  <si>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</si>
  <si>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</si>
  <si>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</si>
  <si>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</si>
  <si>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</si>
  <si>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</si>
  <si>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</si>
  <si>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</si>
  <si>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</si>
  <si>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</si>
  <si>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</si>
  <si>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</si>
  <si>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</si>
  <si>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</si>
  <si>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</si>
  <si>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</si>
  <si>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</si>
  <si>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</si>
  <si>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</si>
  <si>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</si>
  <si>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</si>
  <si>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</si>
  <si>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</si>
  <si>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</si>
  <si>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</si>
  <si>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</si>
  <si>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</si>
  <si>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</si>
  <si>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</si>
  <si>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</si>
  <si>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</si>
  <si>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</si>
  <si>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</si>
  <si>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</si>
  <si>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</si>
  <si>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</si>
  <si>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</si>
  <si>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</si>
  <si>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</si>
  <si>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</si>
  <si>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</si>
  <si>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</si>
  <si>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</si>
  <si>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</si>
  <si>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</si>
  <si>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</si>
  <si>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</si>
  <si>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</si>
  <si>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</si>
  <si>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</si>
  <si>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</si>
  <si>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</si>
  <si>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</si>
  <si>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</si>
  <si>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</si>
  <si>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</si>
  <si>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</si>
  <si>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</si>
  <si>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</si>
  <si>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</si>
  <si>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</si>
  <si>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</si>
  <si>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</si>
  <si>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</si>
  <si>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</si>
  <si>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</si>
  <si>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</si>
  <si>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</si>
  <si>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</si>
  <si>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</si>
  <si>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</si>
  <si>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</si>
  <si>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</si>
  <si>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</si>
  <si>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</si>
  <si>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</si>
  <si>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</si>
  <si>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</si>
  <si>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</si>
  <si>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</si>
  <si>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</si>
  <si>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</si>
  <si>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</si>
  <si>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</si>
  <si>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</si>
  <si>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</si>
  <si>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</si>
  <si>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</si>
  <si>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</si>
  <si>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</si>
  <si>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</si>
  <si>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</si>
  <si>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</si>
  <si>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</si>
  <si>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</si>
  <si>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</si>
  <si>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</si>
  <si>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</si>
  <si>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</si>
  <si>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</si>
  <si>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</si>
  <si>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</si>
  <si>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</si>
  <si>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</si>
  <si>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</si>
  <si>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</si>
  <si>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</si>
  <si>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</si>
  <si>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</si>
  <si>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</si>
  <si>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</si>
  <si>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</si>
  <si>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</si>
  <si>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</si>
  <si>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</si>
  <si>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</si>
  <si>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</si>
  <si>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</si>
  <si>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</si>
  <si>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</si>
  <si>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</si>
  <si>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</si>
  <si>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</si>
  <si>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</si>
  <si>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</si>
  <si>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</si>
  <si>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</si>
  <si>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</si>
  <si>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</si>
  <si>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</si>
  <si>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</si>
  <si>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</si>
  <si>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</si>
  <si>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</si>
  <si>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</si>
  <si>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</si>
  <si>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</si>
  <si>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</si>
  <si>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</si>
  <si>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</si>
  <si>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</si>
  <si>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</si>
  <si>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</si>
  <si>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</si>
  <si>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</si>
  <si>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</si>
  <si>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</si>
  <si>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</si>
  <si>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</si>
  <si>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</si>
  <si>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</si>
  <si>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</si>
  <si>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</si>
  <si>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</si>
  <si>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</si>
  <si>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</si>
  <si>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</si>
  <si>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</si>
  <si>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</si>
  <si>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</si>
  <si>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</si>
  <si>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</si>
  <si>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</si>
  <si>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</si>
  <si>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</si>
  <si>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</si>
  <si>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</si>
  <si>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</si>
  <si>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</si>
  <si>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</si>
  <si>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</si>
  <si>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</si>
  <si>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</si>
  <si>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</si>
  <si>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</si>
  <si>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</si>
  <si>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</si>
  <si>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</si>
  <si>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</si>
  <si>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</si>
  <si>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</si>
  <si>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</si>
  <si>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</si>
  <si>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</si>
  <si>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</si>
  <si>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</si>
  <si>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</si>
  <si>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</si>
  <si>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</si>
  <si>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</si>
  <si>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</si>
  <si>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</si>
  <si>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</si>
  <si>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</si>
  <si>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</si>
  <si>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</si>
  <si>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</si>
  <si>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</si>
  <si>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</si>
  <si>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</si>
  <si>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</si>
  <si>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</si>
  <si>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</si>
  <si>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</si>
  <si>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</si>
  <si>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</si>
  <si>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</si>
  <si>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</si>
  <si>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</si>
  <si>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</si>
  <si>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</si>
  <si>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</si>
  <si>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</si>
  <si>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</si>
  <si>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</si>
  <si>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</si>
  <si>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</si>
  <si>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</si>
  <si>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</si>
  <si>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</si>
  <si>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</si>
  <si>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</si>
  <si>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</si>
  <si>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</si>
  <si>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</si>
  <si>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</si>
  <si>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</si>
  <si>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</si>
  <si>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</si>
  <si>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</si>
  <si>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</si>
  <si>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</si>
  <si>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</si>
  <si>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</si>
  <si>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</si>
  <si>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</si>
  <si>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</si>
  <si>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</si>
  <si>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</si>
  <si>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</si>
  <si>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</si>
  <si>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</si>
  <si>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</si>
  <si>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</si>
  <si>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</si>
  <si>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</si>
  <si>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</si>
  <si>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</si>
  <si>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</si>
  <si>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</si>
  <si>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</si>
  <si>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</si>
  <si>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</si>
  <si>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</si>
  <si>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</si>
  <si>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</si>
  <si>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</si>
  <si>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</si>
  <si>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</si>
  <si>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</si>
  <si>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</si>
  <si>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</si>
  <si>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</si>
  <si>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</si>
  <si>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</si>
  <si>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</si>
  <si>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</si>
  <si>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</si>
  <si>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</si>
  <si>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</si>
  <si>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</si>
  <si>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</si>
  <si>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</si>
  <si>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</si>
  <si>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</si>
  <si>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</si>
  <si>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</si>
  <si>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</si>
  <si>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</si>
  <si>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</si>
  <si>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</si>
  <si>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</si>
  <si>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</si>
  <si>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</si>
  <si>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</si>
  <si>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</si>
  <si>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</si>
  <si>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</si>
  <si>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</si>
  <si>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</si>
  <si>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</si>
  <si>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</si>
  <si>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</si>
  <si>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</si>
  <si>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</si>
  <si>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</si>
  <si>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</si>
  <si>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</si>
  <si>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</si>
  <si>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</si>
  <si>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</si>
  <si>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</si>
  <si>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</si>
  <si>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</si>
  <si>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</si>
  <si>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</si>
  <si>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</si>
  <si>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</si>
  <si>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</si>
  <si>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</si>
  <si>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</si>
  <si>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</si>
  <si>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</si>
  <si>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</si>
  <si>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</si>
  <si>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</si>
  <si>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</si>
  <si>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</si>
  <si>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</si>
  <si>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</si>
  <si>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</si>
  <si>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</si>
  <si>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</si>
  <si>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</si>
  <si>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</si>
  <si>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</si>
  <si>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</si>
  <si>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</si>
  <si>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</si>
  <si>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</si>
  <si>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</si>
  <si>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</si>
  <si>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</si>
  <si>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</si>
  <si>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</si>
  <si>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</si>
  <si>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</si>
  <si>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</si>
  <si>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</si>
  <si>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</si>
  <si>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</si>
  <si>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</si>
  <si>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</si>
  <si>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</si>
  <si>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</si>
  <si>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</si>
  <si>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</si>
  <si>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</si>
  <si>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</si>
  <si>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</si>
  <si>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</si>
  <si>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</si>
  <si>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</si>
  <si>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</si>
  <si>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</si>
  <si>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</si>
  <si>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</si>
  <si>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</si>
  <si>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</si>
  <si>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</si>
  <si>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</si>
  <si>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</si>
  <si>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</si>
  <si>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</si>
  <si>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</si>
  <si>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</si>
  <si>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</si>
  <si>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</si>
  <si>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</si>
  <si>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</si>
  <si>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</si>
  <si>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</si>
  <si>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</si>
  <si>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</si>
  <si>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</si>
  <si>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</si>
  <si>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</si>
  <si>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</si>
  <si>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</si>
  <si>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</si>
  <si>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</si>
  <si>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</si>
  <si>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</si>
  <si>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</si>
  <si>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</si>
  <si>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</si>
  <si>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</si>
  <si>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</si>
  <si>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</si>
  <si>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</si>
  <si>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</si>
  <si>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</si>
  <si>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</si>
  <si>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</si>
  <si>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</si>
  <si>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</si>
  <si>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</si>
  <si>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</si>
  <si>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</si>
  <si>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</si>
  <si>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</si>
  <si>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</si>
  <si>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</si>
  <si>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</si>
  <si>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</si>
  <si>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</si>
  <si>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</si>
  <si>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</si>
  <si>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</si>
  <si>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</si>
  <si>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</si>
  <si>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</si>
  <si>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</si>
  <si>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</si>
  <si>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</si>
  <si>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</si>
  <si>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</si>
  <si>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</si>
  <si>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</si>
  <si>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</si>
  <si>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</si>
  <si>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</si>
  <si>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</si>
  <si>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</si>
  <si>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</si>
  <si>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</si>
  <si>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</si>
  <si>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</si>
  <si>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</si>
  <si>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</si>
  <si>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</si>
  <si>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</si>
  <si>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</si>
  <si>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</si>
  <si>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</si>
  <si>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</si>
  <si>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</si>
  <si>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</si>
  <si>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</si>
  <si>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</si>
  <si>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</si>
  <si>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</si>
  <si>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</si>
  <si>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</si>
  <si>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</si>
  <si>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</si>
  <si>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</si>
  <si>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</si>
  <si>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</si>
  <si>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</si>
  <si>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</si>
  <si>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</si>
  <si>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</si>
  <si>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</si>
  <si>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</si>
  <si>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</si>
  <si>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</si>
  <si>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</si>
  <si>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</si>
  <si>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</si>
  <si>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</si>
  <si>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</si>
  <si>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</si>
  <si>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</si>
  <si>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</si>
  <si>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</si>
  <si>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</si>
  <si>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</si>
  <si>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</si>
  <si>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</si>
  <si>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</si>
  <si>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</si>
  <si>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</si>
  <si>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</si>
  <si>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</si>
  <si>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</si>
  <si>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</si>
  <si>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</si>
  <si>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</si>
  <si>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</si>
  <si>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</si>
  <si>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</si>
  <si>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</si>
  <si>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</si>
  <si>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</si>
  <si>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</si>
  <si>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</si>
  <si>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</si>
  <si>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</si>
  <si>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</si>
  <si>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</si>
  <si>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</si>
  <si>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</si>
  <si>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</si>
  <si>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</si>
  <si>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</si>
  <si>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</si>
  <si>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</si>
  <si>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</si>
  <si>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</si>
  <si>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</si>
  <si>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</si>
  <si>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</si>
  <si>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</si>
  <si>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</si>
  <si>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</si>
  <si>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</si>
  <si>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</si>
  <si>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</si>
  <si>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</si>
  <si>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</si>
  <si>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</si>
  <si>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</si>
  <si>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</si>
  <si>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</si>
  <si>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</si>
  <si>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</si>
  <si>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</si>
  <si>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</si>
  <si>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</si>
  <si>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</si>
  <si>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</si>
  <si>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</si>
  <si>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</si>
  <si>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</si>
  <si>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</si>
  <si>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</si>
  <si>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</si>
  <si>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</si>
  <si>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</si>
  <si>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</si>
  <si>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</si>
  <si>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</si>
  <si>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</si>
  <si>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</si>
  <si>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</si>
  <si>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</si>
  <si>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</si>
  <si>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</si>
  <si>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</si>
  <si>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</si>
  <si>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</si>
  <si>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</si>
  <si>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</si>
  <si>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</si>
  <si>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</si>
  <si>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</si>
  <si>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</si>
  <si>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</si>
  <si>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</si>
  <si>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</si>
  <si>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</si>
  <si>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</si>
  <si>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</si>
  <si>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</si>
  <si>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</si>
  <si>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</si>
  <si>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</si>
  <si>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</si>
  <si>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</si>
  <si>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</si>
  <si>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</si>
  <si>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</si>
  <si>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</si>
  <si>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</si>
  <si>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</si>
  <si>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</si>
  <si>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</si>
  <si>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</si>
  <si>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</si>
  <si>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</si>
  <si>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</si>
  <si>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</si>
  <si>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</si>
  <si>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</si>
  <si>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</si>
  <si>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</si>
  <si>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</si>
  <si>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</si>
  <si>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</si>
  <si>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</si>
  <si>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</si>
  <si>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</si>
  <si>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</si>
  <si>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</si>
  <si>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</si>
  <si>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</si>
  <si>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</si>
  <si>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</si>
  <si>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</si>
  <si>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</si>
  <si>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</si>
  <si>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</si>
  <si>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</si>
  <si>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</si>
  <si>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</si>
  <si>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</si>
  <si>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</si>
  <si>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</si>
  <si>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</si>
  <si>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</si>
  <si>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</si>
  <si>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</si>
  <si>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</si>
  <si>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</si>
  <si>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</si>
  <si>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</si>
  <si>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</si>
  <si>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</si>
  <si>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</si>
  <si>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</si>
  <si>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</si>
  <si>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</si>
  <si>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</si>
  <si>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</si>
  <si>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</si>
  <si>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</si>
  <si>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</si>
  <si>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</si>
  <si>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</si>
  <si>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</si>
  <si>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</si>
  <si>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</si>
  <si>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</si>
  <si>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</si>
  <si>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</si>
  <si>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</si>
  <si>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</si>
  <si>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</si>
  <si>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</si>
  <si>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</si>
  <si>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</si>
  <si>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</si>
  <si>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</si>
  <si>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</si>
  <si>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</si>
  <si>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</si>
  <si>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</si>
  <si>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</si>
  <si>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</si>
  <si>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</si>
  <si>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</si>
  <si>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</si>
  <si>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</si>
  <si>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</si>
  <si>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</si>
  <si>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</si>
  <si>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</si>
  <si>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</si>
  <si>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</si>
  <si>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</si>
  <si>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</si>
  <si>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</si>
  <si>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</si>
  <si>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</si>
  <si>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</si>
  <si>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</si>
  <si>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</si>
  <si>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</si>
  <si>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</si>
  <si>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</si>
  <si>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</si>
  <si>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</si>
  <si>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</si>
  <si>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</si>
  <si>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</si>
  <si>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</si>
  <si>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</si>
  <si>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</si>
  <si>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</si>
  <si>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</si>
  <si>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</si>
  <si>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</si>
  <si>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</si>
  <si>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</si>
  <si>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</si>
  <si>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</si>
  <si>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</si>
  <si>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</si>
  <si>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</si>
  <si>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</si>
  <si>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</si>
  <si>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</si>
  <si>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</si>
  <si>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</si>
  <si>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</si>
  <si>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</si>
  <si>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</si>
  <si>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</si>
  <si>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</si>
  <si>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</si>
  <si>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</si>
  <si>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</si>
  <si>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</si>
  <si>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</si>
  <si>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</si>
  <si>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</si>
  <si>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</si>
  <si>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</si>
  <si>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</si>
  <si>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</si>
  <si>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</si>
  <si>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</si>
  <si>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</si>
  <si>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</si>
  <si>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</si>
  <si>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</si>
  <si>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</si>
  <si>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</si>
  <si>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</si>
  <si>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</si>
  <si>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</si>
  <si>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</si>
  <si>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</si>
  <si>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</si>
  <si>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</si>
  <si>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</si>
  <si>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</si>
  <si>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</si>
  <si>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</si>
  <si>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</si>
  <si>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</si>
  <si>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</si>
  <si>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</si>
  <si>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</si>
  <si>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</si>
  <si>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</si>
  <si>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</si>
  <si>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</si>
  <si>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</si>
  <si>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</si>
  <si>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</si>
  <si>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</si>
  <si>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</si>
  <si>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</si>
  <si>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</si>
  <si>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</si>
  <si>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</si>
  <si>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</si>
  <si>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</si>
  <si>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</si>
  <si>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</si>
  <si>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</si>
  <si>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</si>
  <si>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</si>
  <si>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</si>
  <si>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</si>
  <si>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</si>
  <si>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</si>
  <si>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</si>
  <si>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</si>
  <si>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</si>
  <si>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</si>
  <si>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</si>
  <si>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</si>
  <si>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</si>
  <si>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</si>
  <si>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</si>
  <si>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</si>
  <si>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</si>
  <si>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</si>
  <si>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</si>
  <si>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</si>
  <si>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</si>
  <si>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</si>
  <si>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</si>
  <si>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</si>
  <si>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</si>
  <si>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</si>
  <si>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</si>
  <si>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</si>
  <si>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</si>
  <si>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</si>
  <si>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</si>
  <si>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</si>
  <si>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</si>
  <si>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</si>
  <si>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</si>
  <si>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</si>
  <si>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</si>
  <si>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</si>
  <si>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</si>
  <si>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</si>
  <si>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</si>
  <si>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</si>
  <si>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</si>
  <si>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</si>
  <si>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</si>
  <si>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</si>
  <si>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</si>
  <si>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</si>
  <si>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</si>
  <si>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</si>
  <si>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</si>
  <si>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</si>
  <si>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</si>
  <si>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</si>
  <si>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</si>
  <si>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</si>
  <si>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</si>
  <si>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</si>
  <si>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</si>
  <si>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</si>
  <si>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</si>
  <si>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</si>
  <si>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</si>
  <si>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</si>
  <si>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</si>
  <si>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</si>
  <si>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</si>
  <si>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</si>
  <si>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</si>
  <si>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</si>
  <si>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</si>
  <si>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</si>
  <si>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</si>
  <si>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</si>
  <si>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</si>
  <si>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</si>
  <si>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</si>
  <si>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</si>
  <si>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</si>
  <si>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</si>
  <si>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</si>
  <si>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</si>
  <si>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</si>
  <si>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</si>
  <si>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</si>
  <si>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</si>
  <si>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</si>
  <si>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</si>
  <si>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</si>
  <si>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</si>
  <si>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</si>
  <si>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</si>
  <si>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</si>
  <si>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</si>
  <si>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</si>
  <si>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</si>
  <si>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</si>
  <si>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</si>
  <si>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</si>
  <si>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</si>
  <si>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</si>
  <si>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</si>
  <si>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</si>
  <si>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</si>
  <si>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</si>
  <si>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</si>
  <si>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</si>
  <si>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</si>
  <si>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</si>
  <si>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</si>
  <si>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</si>
  <si>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</si>
  <si>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</si>
  <si>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</si>
  <si>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</si>
  <si>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</si>
  <si>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</si>
  <si>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</si>
  <si>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</si>
  <si>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</si>
  <si>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</si>
  <si>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</si>
  <si>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</si>
  <si>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</si>
  <si>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</si>
  <si>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</si>
  <si>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</si>
  <si>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</si>
  <si>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</si>
  <si>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</si>
  <si>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</si>
  <si>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</si>
  <si>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</si>
  <si>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</si>
  <si>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</si>
  <si>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</si>
  <si>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</si>
  <si>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</si>
  <si>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</si>
  <si>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</si>
  <si>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</si>
  <si>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</si>
  <si>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</si>
  <si>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</si>
  <si>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</si>
  <si>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</si>
  <si>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</si>
  <si>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</si>
  <si>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</si>
  <si>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</si>
  <si>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</si>
  <si>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</si>
  <si>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</si>
  <si>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</si>
  <si>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</si>
  <si>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</si>
  <si>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</si>
  <si>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</si>
  <si>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</si>
  <si>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</si>
  <si>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</si>
  <si>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</si>
  <si>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</si>
  <si>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</si>
  <si>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</si>
  <si>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</si>
  <si>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</si>
  <si>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</si>
  <si>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</si>
  <si>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</si>
  <si>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</si>
  <si>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</si>
  <si>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</si>
  <si>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</si>
  <si>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</si>
  <si>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</si>
  <si>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</si>
  <si>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</si>
  <si>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</si>
  <si>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</si>
  <si>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</si>
  <si>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</si>
  <si>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</si>
  <si>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</si>
  <si>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</si>
  <si>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</si>
  <si>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</si>
  <si>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</si>
  <si>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</si>
  <si>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</si>
  <si>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</si>
  <si>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</si>
  <si>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</si>
  <si>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</si>
  <si>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</si>
  <si>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</si>
  <si>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</si>
  <si>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</si>
  <si>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</si>
  <si>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</si>
  <si>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</si>
  <si>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</si>
  <si>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</si>
  <si>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</si>
  <si>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</si>
  <si>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</si>
  <si>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</si>
  <si>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</si>
  <si>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</si>
  <si>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</si>
  <si>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</si>
  <si>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</si>
  <si>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</si>
  <si>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</si>
  <si>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</si>
  <si>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</si>
  <si>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</si>
  <si>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</si>
  <si>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</si>
  <si>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</si>
  <si>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</si>
  <si>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</si>
  <si>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</si>
  <si>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</si>
  <si>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</si>
  <si>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</si>
  <si>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</si>
  <si>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</si>
  <si>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</si>
  <si>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</si>
  <si>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</si>
  <si>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</si>
  <si>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</si>
  <si>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</si>
  <si>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</si>
  <si>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</si>
  <si>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</si>
  <si>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</si>
  <si>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</si>
  <si>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</si>
  <si>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</si>
  <si>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</si>
  <si>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</si>
  <si>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</si>
  <si>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</si>
  <si>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</si>
  <si>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</si>
  <si>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</si>
  <si>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</si>
  <si>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</si>
  <si>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</si>
  <si>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</si>
  <si>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</si>
  <si>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</si>
  <si>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</si>
  <si>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</si>
  <si>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</si>
  <si>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</si>
  <si>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</si>
  <si>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</si>
  <si>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</si>
  <si>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</si>
  <si>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</si>
  <si>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</si>
  <si>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</si>
  <si>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</si>
  <si>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</si>
  <si>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</si>
  <si>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</si>
  <si>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</si>
  <si>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</si>
  <si>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</si>
  <si>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</si>
  <si>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</si>
  <si>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</si>
  <si>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</si>
  <si>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</si>
  <si>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</si>
  <si>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</si>
  <si>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</si>
  <si>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</si>
  <si>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</si>
  <si>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</si>
  <si>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</si>
  <si>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</si>
  <si>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</si>
  <si>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</si>
  <si>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</si>
  <si>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</si>
  <si>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</si>
  <si>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</si>
  <si>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</si>
  <si>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</si>
  <si>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</si>
  <si>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</si>
  <si>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</si>
  <si>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</si>
  <si>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</si>
  <si>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</si>
  <si>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</si>
  <si>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</si>
  <si>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</si>
  <si>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</si>
  <si>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</si>
  <si>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</si>
  <si>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</si>
  <si>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</si>
  <si>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</si>
  <si>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</si>
  <si>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</si>
  <si>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</si>
  <si>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</si>
  <si>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</si>
  <si>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</si>
  <si>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</si>
  <si>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</si>
  <si>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</si>
  <si>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</si>
  <si>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</si>
  <si>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</si>
  <si>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</si>
  <si>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</si>
  <si>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</si>
  <si>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</si>
  <si>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</si>
  <si>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</si>
  <si>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</si>
  <si>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</si>
  <si>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</si>
  <si>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</si>
  <si>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</si>
  <si>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</si>
  <si>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</si>
  <si>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</si>
  <si>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</si>
  <si>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</si>
  <si>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</si>
  <si>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</si>
  <si>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</si>
  <si>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</si>
  <si>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</si>
  <si>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</si>
  <si>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</si>
  <si>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</si>
  <si>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</si>
  <si>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</si>
  <si>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</si>
  <si>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</si>
  <si>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</si>
  <si>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</si>
  <si>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</si>
  <si>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</si>
  <si>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</si>
  <si>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</si>
  <si>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</si>
  <si>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</si>
  <si>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</si>
  <si>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</si>
  <si>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</si>
  <si>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</si>
  <si>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</si>
  <si>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</si>
  <si>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</si>
  <si>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</si>
  <si>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</si>
  <si>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</si>
  <si>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</si>
  <si>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</si>
  <si>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</si>
  <si>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</si>
  <si>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</si>
  <si>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</si>
  <si>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</si>
  <si>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</si>
  <si>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</si>
  <si>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</si>
  <si>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</si>
  <si>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</si>
  <si>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</si>
  <si>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</si>
  <si>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</si>
  <si>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</si>
  <si>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</si>
  <si>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</si>
  <si>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</si>
  <si>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</si>
  <si>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</si>
  <si>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</si>
  <si>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</si>
  <si>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</si>
  <si>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</si>
  <si>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</si>
  <si>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</si>
  <si>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</si>
  <si>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</si>
  <si>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</si>
  <si>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</si>
  <si>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</si>
  <si>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</si>
  <si>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</si>
  <si>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</si>
  <si>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</si>
  <si>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</si>
  <si>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</si>
  <si>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</si>
  <si>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</si>
  <si>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</si>
  <si>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</si>
  <si>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</si>
  <si>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</si>
  <si>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</si>
  <si>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</si>
  <si>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</si>
  <si>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</si>
  <si>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</si>
  <si>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</si>
  <si>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</si>
  <si>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</si>
  <si>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</si>
  <si>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</si>
  <si>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</si>
  <si>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</si>
  <si>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</si>
  <si>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</si>
  <si>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</si>
  <si>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</si>
  <si>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</si>
  <si>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</si>
  <si>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</si>
  <si>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</si>
  <si>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</si>
  <si>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</si>
  <si>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</si>
  <si>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</si>
  <si>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</si>
  <si>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</si>
  <si>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</si>
  <si>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</si>
  <si>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</si>
  <si>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</si>
  <si>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</si>
  <si>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</si>
  <si>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</si>
  <si>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</si>
  <si>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</si>
  <si>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</si>
  <si>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</si>
  <si>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</si>
  <si>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</si>
  <si>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</si>
  <si>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</si>
  <si>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</si>
  <si>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</si>
  <si>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</si>
  <si>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</si>
  <si>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</si>
  <si>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</si>
  <si>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</si>
  <si>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</si>
  <si>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</si>
  <si>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</si>
  <si>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</si>
  <si>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</si>
  <si>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</si>
  <si>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</si>
  <si>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</si>
  <si>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</si>
  <si>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</si>
  <si>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</si>
  <si>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</si>
  <si>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</si>
  <si>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</si>
  <si>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</si>
  <si>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</si>
  <si>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</si>
  <si>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</si>
  <si>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</si>
  <si>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</si>
  <si>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</si>
  <si>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</si>
  <si>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</si>
  <si>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</si>
  <si>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</si>
  <si>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</si>
  <si>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</si>
  <si>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</si>
  <si>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</si>
  <si>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</si>
  <si>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</si>
  <si>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</si>
  <si>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</si>
  <si>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</si>
  <si>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</si>
  <si>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</si>
  <si>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</si>
  <si>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</si>
  <si>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</si>
  <si>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</si>
  <si>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</si>
  <si>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</si>
  <si>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</si>
  <si>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</si>
  <si>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</si>
  <si>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</si>
  <si>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</si>
  <si>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</si>
  <si>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</si>
  <si>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</si>
  <si>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</si>
  <si>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</si>
  <si>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</si>
  <si>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</si>
  <si>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</si>
  <si>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</si>
  <si>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</si>
  <si>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</si>
  <si>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</si>
  <si>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</si>
  <si>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</si>
  <si>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</si>
  <si>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</si>
  <si>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</si>
  <si>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</si>
  <si>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</si>
  <si>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</si>
  <si>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</si>
  <si>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</si>
  <si>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</si>
  <si>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</si>
  <si>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</si>
  <si>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</si>
  <si>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</si>
  <si>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</si>
  <si>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</si>
  <si>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</si>
  <si>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</si>
  <si>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</si>
  <si>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</si>
  <si>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</si>
  <si>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</si>
  <si>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</si>
  <si>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</si>
  <si>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</si>
  <si>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</si>
  <si>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</si>
  <si>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</si>
  <si>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</si>
  <si>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</si>
  <si>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</si>
  <si>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</si>
  <si>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</si>
  <si>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</si>
  <si>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</si>
  <si>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</si>
  <si>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</si>
  <si>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</si>
  <si>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</si>
  <si>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</si>
  <si>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</si>
  <si>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</si>
  <si>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</si>
  <si>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</si>
  <si>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</si>
  <si>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</si>
  <si>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</si>
  <si>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</si>
  <si>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</si>
  <si>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</si>
  <si>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</si>
  <si>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</si>
  <si>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</si>
  <si>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</si>
  <si>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</si>
  <si>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</si>
  <si>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</si>
  <si>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</si>
  <si>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</si>
  <si>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</si>
  <si>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</si>
  <si>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</si>
  <si>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</si>
  <si>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</si>
  <si>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</si>
  <si>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</si>
  <si>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</si>
  <si>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</si>
  <si>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</si>
  <si>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</si>
  <si>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</si>
  <si>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</si>
  <si>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</si>
  <si>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</si>
  <si>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</si>
  <si>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</si>
  <si>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</si>
  <si>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</si>
  <si>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</si>
  <si>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</si>
  <si>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</si>
  <si>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</si>
  <si>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</si>
  <si>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</si>
  <si>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</si>
  <si>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</si>
  <si>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</si>
  <si>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</si>
  <si>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</si>
  <si>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</si>
  <si>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</si>
  <si>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</si>
  <si>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</si>
  <si>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</si>
  <si>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</si>
  <si>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</si>
  <si>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</si>
  <si>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</si>
  <si>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</si>
  <si>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</si>
  <si>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</si>
  <si>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</si>
  <si>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</si>
  <si>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</si>
  <si>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</si>
  <si>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</si>
  <si>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</si>
  <si>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</si>
  <si>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</si>
  <si>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</si>
  <si>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</si>
  <si>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</si>
  <si>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</si>
  <si>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</si>
  <si>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</si>
  <si>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</si>
  <si>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</si>
  <si>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</si>
  <si>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</si>
  <si>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</si>
  <si>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</si>
  <si>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</si>
  <si>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</si>
  <si>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</si>
  <si>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</si>
  <si>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</si>
  <si>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</si>
  <si>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</si>
  <si>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Дряново</t>
  </si>
  <si>
    <t>b750</t>
  </si>
  <si>
    <t>d628</t>
  </si>
  <si>
    <t>c922</t>
  </si>
  <si>
    <t>К. Инджова-Дечева</t>
  </si>
  <si>
    <t>Д. Мирчева</t>
  </si>
  <si>
    <t>инж. М. Семов</t>
  </si>
  <si>
    <t>fsd_dryanovo@abv.bg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</si>
</sst>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1" t="str">
        <f>+OTCHET!B9</f>
        <v>Община Дряново</v>
      </c>
      <c r="C2" s="1692"/>
      <c r="D2" s="1693"/>
      <c r="E2" s="1021"/>
      <c r="F2" s="1022">
        <f>+OTCHET!H9</f>
        <v>0</v>
      </c>
      <c r="G2" s="1023" t="str">
        <f>+OTCHET!F12</f>
        <v>5702</v>
      </c>
      <c r="H2" s="1024"/>
      <c r="I2" s="1694">
        <f>+OTCHET!H609</f>
        <v>0</v>
      </c>
      <c r="J2" s="1695"/>
      <c r="K2" s="1015"/>
      <c r="L2" s="1696" t="str">
        <f>OTCHET!H607</f>
        <v>fsd_dryanovo@abv.bg</v>
      </c>
      <c r="M2" s="1697"/>
      <c r="N2" s="1698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1005</v>
      </c>
      <c r="T2" s="1699">
        <f>+OTCHET!I9</f>
        <v>0</v>
      </c>
      <c r="U2" s="170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1" t="s">
        <v>1008</v>
      </c>
      <c r="T4" s="1701"/>
      <c r="U4" s="170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43251</v>
      </c>
      <c r="M6" s="1021"/>
      <c r="N6" s="1046" t="s">
        <v>1010</v>
      </c>
      <c r="O6" s="1010"/>
      <c r="P6" s="1047">
        <f>OTCHET!F9</f>
        <v>43251</v>
      </c>
      <c r="Q6" s="1046" t="s">
        <v>1010</v>
      </c>
      <c r="R6" s="1048"/>
      <c r="S6" s="1702">
        <f>+Q4</f>
        <v>2018</v>
      </c>
      <c r="T6" s="1702"/>
      <c r="U6" s="170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3" t="s">
        <v>987</v>
      </c>
      <c r="T8" s="1704"/>
      <c r="U8" s="1705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43251</v>
      </c>
      <c r="H9" s="1021"/>
      <c r="I9" s="1071">
        <f>+L4</f>
        <v>2018</v>
      </c>
      <c r="J9" s="1072">
        <f>+L6</f>
        <v>43251</v>
      </c>
      <c r="K9" s="1073"/>
      <c r="L9" s="1074">
        <f>+L6</f>
        <v>43251</v>
      </c>
      <c r="M9" s="1073"/>
      <c r="N9" s="1075">
        <f>+L6</f>
        <v>43251</v>
      </c>
      <c r="O9" s="1076"/>
      <c r="P9" s="1077">
        <f>+L4</f>
        <v>2018</v>
      </c>
      <c r="Q9" s="1075">
        <f>+L6</f>
        <v>43251</v>
      </c>
      <c r="R9" s="1048"/>
      <c r="S9" s="1706" t="s">
        <v>988</v>
      </c>
      <c r="T9" s="1707"/>
      <c r="U9" s="1708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9" t="s">
        <v>1025</v>
      </c>
      <c r="T13" s="1710"/>
      <c r="U13" s="1711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2" t="s">
        <v>2066</v>
      </c>
      <c r="T14" s="1713"/>
      <c r="U14" s="1714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5" t="s">
        <v>2065</v>
      </c>
      <c r="T15" s="1716"/>
      <c r="U15" s="1717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2" t="s">
        <v>1028</v>
      </c>
      <c r="T16" s="1713"/>
      <c r="U16" s="171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2" t="s">
        <v>1030</v>
      </c>
      <c r="T17" s="1713"/>
      <c r="U17" s="171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2" t="s">
        <v>1032</v>
      </c>
      <c r="T18" s="1713"/>
      <c r="U18" s="171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2" t="s">
        <v>1034</v>
      </c>
      <c r="T19" s="1713"/>
      <c r="U19" s="171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2" t="s">
        <v>1036</v>
      </c>
      <c r="T20" s="1713"/>
      <c r="U20" s="1714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2" t="s">
        <v>1038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8" t="s">
        <v>2067</v>
      </c>
      <c r="T22" s="1719"/>
      <c r="U22" s="1720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1" t="s">
        <v>1041</v>
      </c>
      <c r="T23" s="1722"/>
      <c r="U23" s="172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9" t="s">
        <v>1044</v>
      </c>
      <c r="T25" s="1710"/>
      <c r="U25" s="1711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2" t="s">
        <v>1046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8" t="s">
        <v>1048</v>
      </c>
      <c r="T27" s="1719"/>
      <c r="U27" s="1720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1" t="s">
        <v>1050</v>
      </c>
      <c r="T28" s="1722"/>
      <c r="U28" s="172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1" t="s">
        <v>1057</v>
      </c>
      <c r="T35" s="1722"/>
      <c r="U35" s="172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4" t="s">
        <v>1059</v>
      </c>
      <c r="T36" s="1725"/>
      <c r="U36" s="1726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7" t="s">
        <v>1061</v>
      </c>
      <c r="T37" s="1728"/>
      <c r="U37" s="1729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0" t="s">
        <v>1063</v>
      </c>
      <c r="T38" s="1731"/>
      <c r="U38" s="1732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1" t="s">
        <v>1065</v>
      </c>
      <c r="T40" s="1722"/>
      <c r="U40" s="172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9" t="s">
        <v>1068</v>
      </c>
      <c r="T42" s="1710"/>
      <c r="U42" s="1711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2" t="s">
        <v>1070</v>
      </c>
      <c r="T43" s="1713"/>
      <c r="U43" s="1714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2" t="s">
        <v>1072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8" t="s">
        <v>1074</v>
      </c>
      <c r="T45" s="1719"/>
      <c r="U45" s="1720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1" t="s">
        <v>1076</v>
      </c>
      <c r="T46" s="1722"/>
      <c r="U46" s="172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3" t="s">
        <v>1078</v>
      </c>
      <c r="T48" s="1734"/>
      <c r="U48" s="173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7887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7887</v>
      </c>
      <c r="Q51" s="1104">
        <f>+ROUND(OTCHET!L206-SUM(OTCHET!L218:L220)+OTCHET!L273+IF(+OR(OTCHET!$F$12=5500,OTCHET!$F$12=5600),0,+OTCHET!L299),0)</f>
        <v>0</v>
      </c>
      <c r="R51" s="1048"/>
      <c r="S51" s="1709" t="s">
        <v>1082</v>
      </c>
      <c r="T51" s="1710"/>
      <c r="U51" s="1711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2" t="s">
        <v>1084</v>
      </c>
      <c r="T52" s="1713"/>
      <c r="U52" s="171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2" t="s">
        <v>1086</v>
      </c>
      <c r="T53" s="1713"/>
      <c r="U53" s="1714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2" t="s">
        <v>1088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8" t="s">
        <v>1090</v>
      </c>
      <c r="T55" s="1719"/>
      <c r="U55" s="1720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7887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7887</v>
      </c>
      <c r="Q56" s="1210">
        <f>+ROUND(+SUM(Q51:Q55),0)</f>
        <v>0</v>
      </c>
      <c r="R56" s="1048"/>
      <c r="S56" s="1721" t="s">
        <v>1092</v>
      </c>
      <c r="T56" s="1722"/>
      <c r="U56" s="172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9" t="s">
        <v>1095</v>
      </c>
      <c r="T58" s="1710"/>
      <c r="U58" s="1711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2" t="s">
        <v>1097</v>
      </c>
      <c r="T59" s="1713"/>
      <c r="U59" s="1714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2" t="s">
        <v>1099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8" t="s">
        <v>1101</v>
      </c>
      <c r="T61" s="1719"/>
      <c r="U61" s="1720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1" t="s">
        <v>1105</v>
      </c>
      <c r="T63" s="1722"/>
      <c r="U63" s="172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9" t="s">
        <v>1108</v>
      </c>
      <c r="T65" s="1710"/>
      <c r="U65" s="1711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2" t="s">
        <v>1110</v>
      </c>
      <c r="T66" s="1713"/>
      <c r="U66" s="1714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1" t="s">
        <v>1112</v>
      </c>
      <c r="T67" s="1722"/>
      <c r="U67" s="172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9" t="s">
        <v>1115</v>
      </c>
      <c r="T69" s="1710"/>
      <c r="U69" s="1711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2" t="s">
        <v>1117</v>
      </c>
      <c r="T70" s="1713"/>
      <c r="U70" s="1714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1" t="s">
        <v>1119</v>
      </c>
      <c r="T71" s="1722"/>
      <c r="U71" s="172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9" t="s">
        <v>1122</v>
      </c>
      <c r="T73" s="1710"/>
      <c r="U73" s="1711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2" t="s">
        <v>1124</v>
      </c>
      <c r="T74" s="1713"/>
      <c r="U74" s="1714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1" t="s">
        <v>1126</v>
      </c>
      <c r="T75" s="1722"/>
      <c r="U75" s="172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7887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7887</v>
      </c>
      <c r="Q77" s="1234">
        <f>+ROUND(Q56+Q63+Q67+Q71+Q75,0)</f>
        <v>0</v>
      </c>
      <c r="R77" s="1048"/>
      <c r="S77" s="1736" t="s">
        <v>1128</v>
      </c>
      <c r="T77" s="1737"/>
      <c r="U77" s="1738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9" t="s">
        <v>1131</v>
      </c>
      <c r="T79" s="1710"/>
      <c r="U79" s="1711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2" t="s">
        <v>1133</v>
      </c>
      <c r="T80" s="1713"/>
      <c r="U80" s="1714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9" t="s">
        <v>1135</v>
      </c>
      <c r="T81" s="1740"/>
      <c r="U81" s="1741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-7887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-7887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7887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7887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9" t="s">
        <v>1141</v>
      </c>
      <c r="T87" s="1710"/>
      <c r="U87" s="1711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2" t="s">
        <v>1143</v>
      </c>
      <c r="T88" s="1713"/>
      <c r="U88" s="1714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1" t="s">
        <v>1145</v>
      </c>
      <c r="T89" s="1722"/>
      <c r="U89" s="172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9" t="s">
        <v>1148</v>
      </c>
      <c r="T91" s="1710"/>
      <c r="U91" s="1711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2" t="s">
        <v>1150</v>
      </c>
      <c r="T92" s="1713"/>
      <c r="U92" s="1714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2" t="s">
        <v>1152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8" t="s">
        <v>1154</v>
      </c>
      <c r="T94" s="1719"/>
      <c r="U94" s="1720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1" t="s">
        <v>1156</v>
      </c>
      <c r="T95" s="1722"/>
      <c r="U95" s="172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9" t="s">
        <v>1159</v>
      </c>
      <c r="T97" s="1710"/>
      <c r="U97" s="1711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2" t="s">
        <v>1161</v>
      </c>
      <c r="T98" s="1713"/>
      <c r="U98" s="1714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1" t="s">
        <v>1163</v>
      </c>
      <c r="T99" s="1722"/>
      <c r="U99" s="172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3" t="s">
        <v>1165</v>
      </c>
      <c r="T101" s="1734"/>
      <c r="U101" s="173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9" t="s">
        <v>1169</v>
      </c>
      <c r="T104" s="1710"/>
      <c r="U104" s="1711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2" t="s">
        <v>1171</v>
      </c>
      <c r="T105" s="1713"/>
      <c r="U105" s="171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1" t="s">
        <v>1173</v>
      </c>
      <c r="T106" s="1722"/>
      <c r="U106" s="172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5" t="s">
        <v>1176</v>
      </c>
      <c r="T108" s="1746"/>
      <c r="U108" s="174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8" t="s">
        <v>1178</v>
      </c>
      <c r="T109" s="1749"/>
      <c r="U109" s="1750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1" t="s">
        <v>1180</v>
      </c>
      <c r="T110" s="1722"/>
      <c r="U110" s="172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9" t="s">
        <v>1183</v>
      </c>
      <c r="T112" s="1710"/>
      <c r="U112" s="1711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2" t="s">
        <v>1185</v>
      </c>
      <c r="T113" s="1713"/>
      <c r="U113" s="171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1" t="s">
        <v>1187</v>
      </c>
      <c r="T114" s="1722"/>
      <c r="U114" s="172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9" t="s">
        <v>1190</v>
      </c>
      <c r="T116" s="1710"/>
      <c r="U116" s="1711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2" t="s">
        <v>1192</v>
      </c>
      <c r="T117" s="1713"/>
      <c r="U117" s="1714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1" t="s">
        <v>1194</v>
      </c>
      <c r="T118" s="1722"/>
      <c r="U118" s="172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6" t="s">
        <v>1196</v>
      </c>
      <c r="T120" s="1737"/>
      <c r="U120" s="1738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9" t="s">
        <v>1199</v>
      </c>
      <c r="T122" s="1710"/>
      <c r="U122" s="1711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7887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7887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2" t="s">
        <v>1203</v>
      </c>
      <c r="T124" s="1713"/>
      <c r="U124" s="1714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60" t="s">
        <v>1205</v>
      </c>
      <c r="T126" s="1761"/>
      <c r="U126" s="176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7887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7887</v>
      </c>
      <c r="Q127" s="1244">
        <f>+ROUND(+SUM(Q122:Q126),0)</f>
        <v>0</v>
      </c>
      <c r="R127" s="1048"/>
      <c r="S127" s="1739" t="s">
        <v>1207</v>
      </c>
      <c r="T127" s="1740"/>
      <c r="U127" s="1741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9" t="s">
        <v>1210</v>
      </c>
      <c r="T129" s="1710"/>
      <c r="U129" s="1711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2" t="s">
        <v>1212</v>
      </c>
      <c r="T130" s="1713"/>
      <c r="U130" s="1714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1" t="s">
        <v>1214</v>
      </c>
      <c r="T131" s="1752"/>
      <c r="U131" s="1753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4" t="s">
        <v>1216</v>
      </c>
      <c r="T132" s="1755"/>
      <c r="U132" s="1756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43262</v>
      </c>
      <c r="D134" s="1249" t="s">
        <v>1218</v>
      </c>
      <c r="E134" s="1021"/>
      <c r="F134" s="1758"/>
      <c r="G134" s="1758"/>
      <c r="H134" s="1021"/>
      <c r="I134" s="1306" t="s">
        <v>1219</v>
      </c>
      <c r="J134" s="1307"/>
      <c r="K134" s="1021"/>
      <c r="L134" s="1758"/>
      <c r="M134" s="1758"/>
      <c r="N134" s="1758"/>
      <c r="O134" s="1301"/>
      <c r="P134" s="1759"/>
      <c r="Q134" s="1759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982</v>
      </c>
      <c r="F11" s="709">
        <f>OTCHET!F9</f>
        <v>43251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7887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7887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-7887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7887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7887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7887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fsd_dryanovo@abv.bg</v>
      </c>
      <c r="C107" s="988"/>
      <c r="D107" s="988"/>
      <c r="E107" s="671"/>
      <c r="F107" s="705"/>
      <c r="G107" s="1377">
        <f>+OTCHET!E607</f>
        <v>676</v>
      </c>
      <c r="H107" s="1377">
        <f>+OTCHET!F607</f>
        <v>72962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К. Инджова-Дечева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Д. Мирчева</v>
      </c>
      <c r="F114" s="1770"/>
      <c r="G114" s="1004"/>
      <c r="H114" s="691"/>
      <c r="I114" s="1376" t="str">
        <f>+OTCHET!G605</f>
        <v>инж. М. Семов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0" zoomScaleNormal="70" zoomScalePageLayoutView="0" workbookViewId="0" topLeftCell="B2">
      <selection activeCell="D609" sqref="D60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ДМП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2071</v>
      </c>
      <c r="C9" s="1817"/>
      <c r="D9" s="1818"/>
      <c r="E9" s="115">
        <v>43101</v>
      </c>
      <c r="F9" s="116">
        <v>43251</v>
      </c>
      <c r="G9" s="113"/>
      <c r="H9" s="1417"/>
      <c r="I9" s="1861"/>
      <c r="J9" s="1862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май</v>
      </c>
      <c r="G10" s="113"/>
      <c r="H10" s="114"/>
      <c r="I10" s="1863" t="s">
        <v>981</v>
      </c>
      <c r="J10" s="18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4"/>
      <c r="J11" s="1864"/>
      <c r="K11" s="113"/>
      <c r="L11" s="113"/>
      <c r="M11" s="7">
        <v>1</v>
      </c>
      <c r="N11" s="108"/>
    </row>
    <row r="12" spans="2:14" ht="27" customHeight="1">
      <c r="B12" s="1819" t="str">
        <f>VLOOKUP(F12,PRBK,2,FALSE)</f>
        <v>Дряново</v>
      </c>
      <c r="C12" s="1820"/>
      <c r="D12" s="1821"/>
      <c r="E12" s="118" t="s">
        <v>975</v>
      </c>
      <c r="F12" s="1588" t="s">
        <v>1443</v>
      </c>
      <c r="G12" s="113"/>
      <c r="H12" s="114"/>
      <c r="I12" s="1864"/>
      <c r="J12" s="1864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5" t="s">
        <v>2034</v>
      </c>
      <c r="F19" s="1796"/>
      <c r="G19" s="1796"/>
      <c r="H19" s="1797"/>
      <c r="I19" s="1806" t="s">
        <v>2035</v>
      </c>
      <c r="J19" s="1807"/>
      <c r="K19" s="1807"/>
      <c r="L19" s="180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472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474</v>
      </c>
      <c r="D28" s="181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127</v>
      </c>
      <c r="D33" s="181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2" t="str">
        <f>$B$7</f>
        <v>ОТЧЕТНИ ДАННИ ПО ЕБК ЗА СМЕТКИТЕ ЗА СРЕДСТВАТА ОТ ЕВРОПЕЙСКИЯ СЪЮЗ - ДМП</v>
      </c>
      <c r="C175" s="1823"/>
      <c r="D175" s="182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9" t="str">
        <f>$B$9</f>
        <v>Община Дряново</v>
      </c>
      <c r="C177" s="1790"/>
      <c r="D177" s="1791"/>
      <c r="E177" s="115">
        <f>$E$9</f>
        <v>43101</v>
      </c>
      <c r="F177" s="227">
        <f>$F$9</f>
        <v>43251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9" t="str">
        <f>$B$12</f>
        <v>Дряново</v>
      </c>
      <c r="C180" s="1820"/>
      <c r="D180" s="1821"/>
      <c r="E180" s="232" t="s">
        <v>900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5" t="s">
        <v>2036</v>
      </c>
      <c r="F184" s="1796"/>
      <c r="G184" s="1796"/>
      <c r="H184" s="1797"/>
      <c r="I184" s="1798" t="s">
        <v>2037</v>
      </c>
      <c r="J184" s="1799"/>
      <c r="K184" s="1799"/>
      <c r="L184" s="180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1" t="s">
        <v>753</v>
      </c>
      <c r="D188" s="1802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1" t="s">
        <v>756</v>
      </c>
      <c r="D191" s="1782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83" t="s">
        <v>195</v>
      </c>
      <c r="D197" s="1784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85" t="s">
        <v>200</v>
      </c>
      <c r="D205" s="1786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1" t="s">
        <v>201</v>
      </c>
      <c r="D206" s="1782"/>
      <c r="E206" s="311">
        <f t="shared" si="49"/>
        <v>7887</v>
      </c>
      <c r="F206" s="275">
        <f t="shared" si="49"/>
        <v>0</v>
      </c>
      <c r="G206" s="276">
        <f t="shared" si="49"/>
        <v>7887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7887</v>
      </c>
      <c r="F213" s="322">
        <f t="shared" si="50"/>
        <v>0</v>
      </c>
      <c r="G213" s="323">
        <f t="shared" si="50"/>
        <v>7887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3" t="s">
        <v>275</v>
      </c>
      <c r="D224" s="1774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3" t="s">
        <v>731</v>
      </c>
      <c r="D228" s="1774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3" t="s">
        <v>220</v>
      </c>
      <c r="D234" s="1774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3" t="s">
        <v>222</v>
      </c>
      <c r="D237" s="1774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9" t="s">
        <v>223</v>
      </c>
      <c r="D238" s="178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9" t="s">
        <v>224</v>
      </c>
      <c r="D239" s="178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9" t="s">
        <v>1673</v>
      </c>
      <c r="D240" s="1780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3" t="s">
        <v>225</v>
      </c>
      <c r="D241" s="1774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3" t="s">
        <v>237</v>
      </c>
      <c r="D257" s="1774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3" t="s">
        <v>238</v>
      </c>
      <c r="D258" s="177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3" t="s">
        <v>239</v>
      </c>
      <c r="D259" s="1774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3" t="s">
        <v>240</v>
      </c>
      <c r="D260" s="1774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3" t="s">
        <v>1678</v>
      </c>
      <c r="D267" s="1774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3" t="s">
        <v>1675</v>
      </c>
      <c r="D271" s="1774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3" t="s">
        <v>1676</v>
      </c>
      <c r="D272" s="177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9" t="s">
        <v>250</v>
      </c>
      <c r="D273" s="1780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3" t="s">
        <v>276</v>
      </c>
      <c r="D274" s="1774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1" t="s">
        <v>251</v>
      </c>
      <c r="D277" s="1772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1" t="s">
        <v>252</v>
      </c>
      <c r="D278" s="1772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1" t="s">
        <v>632</v>
      </c>
      <c r="D286" s="1772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1" t="s">
        <v>694</v>
      </c>
      <c r="D289" s="1772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3" t="s">
        <v>695</v>
      </c>
      <c r="D290" s="1774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5" t="s">
        <v>925</v>
      </c>
      <c r="D295" s="1776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7" t="s">
        <v>703</v>
      </c>
      <c r="D299" s="1778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7887</v>
      </c>
      <c r="F303" s="397">
        <f t="shared" si="79"/>
        <v>0</v>
      </c>
      <c r="G303" s="398">
        <f t="shared" si="79"/>
        <v>7887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4"/>
      <c r="C308" s="1825"/>
      <c r="D308" s="1825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6"/>
      <c r="C310" s="1825"/>
      <c r="D310" s="1825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6"/>
      <c r="C313" s="1825"/>
      <c r="D313" s="1825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7"/>
      <c r="C346" s="1827"/>
      <c r="D346" s="182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2" t="str">
        <f>$B$7</f>
        <v>ОТЧЕТНИ ДАННИ ПО ЕБК ЗА СМЕТКИТЕ ЗА СРЕДСТВАТА ОТ ЕВРОПЕЙСКИЯ СЪЮЗ - ДМП</v>
      </c>
      <c r="C350" s="1832"/>
      <c r="D350" s="1832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9" t="str">
        <f>$B$9</f>
        <v>Община Дряново</v>
      </c>
      <c r="C352" s="1790"/>
      <c r="D352" s="1791"/>
      <c r="E352" s="115">
        <f>$E$9</f>
        <v>43101</v>
      </c>
      <c r="F352" s="408">
        <f>$F$9</f>
        <v>43251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9" t="str">
        <f>$B$12</f>
        <v>Дряново</v>
      </c>
      <c r="C355" s="1820"/>
      <c r="D355" s="1821"/>
      <c r="E355" s="411" t="s">
        <v>900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09" t="s">
        <v>2038</v>
      </c>
      <c r="F359" s="1810"/>
      <c r="G359" s="1810"/>
      <c r="H359" s="1811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0" t="s">
        <v>279</v>
      </c>
      <c r="D363" s="1831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8" t="s">
        <v>290</v>
      </c>
      <c r="D377" s="1829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8" t="s">
        <v>312</v>
      </c>
      <c r="D385" s="1829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8" t="s">
        <v>256</v>
      </c>
      <c r="D390" s="1829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8" t="s">
        <v>257</v>
      </c>
      <c r="D393" s="1829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8" t="s">
        <v>259</v>
      </c>
      <c r="D398" s="1829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8" t="s">
        <v>260</v>
      </c>
      <c r="D401" s="1829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8" t="s">
        <v>934</v>
      </c>
      <c r="D404" s="1829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8" t="s">
        <v>689</v>
      </c>
      <c r="D407" s="1829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8" t="s">
        <v>690</v>
      </c>
      <c r="D408" s="1829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8" t="s">
        <v>708</v>
      </c>
      <c r="D411" s="1829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8" t="s">
        <v>263</v>
      </c>
      <c r="D414" s="1829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8" t="s">
        <v>776</v>
      </c>
      <c r="D424" s="1829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8" t="s">
        <v>713</v>
      </c>
      <c r="D425" s="1829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8" t="s">
        <v>264</v>
      </c>
      <c r="D426" s="1829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8" t="s">
        <v>692</v>
      </c>
      <c r="D427" s="1829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8" t="s">
        <v>938</v>
      </c>
      <c r="D428" s="1829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5" t="str">
        <f>$B$7</f>
        <v>ОТЧЕТНИ ДАННИ ПО ЕБК ЗА СМЕТКИТЕ ЗА СРЕДСТВАТА ОТ ЕВРОПЕЙСКИЯ СЪЮЗ - ДМП</v>
      </c>
      <c r="C435" s="1836"/>
      <c r="D435" s="1836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9" t="str">
        <f>$B$9</f>
        <v>Община Дряново</v>
      </c>
      <c r="C437" s="1790"/>
      <c r="D437" s="1791"/>
      <c r="E437" s="115">
        <f>$E$9</f>
        <v>43101</v>
      </c>
      <c r="F437" s="408">
        <f>$F$9</f>
        <v>43251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9" t="str">
        <f>$B$12</f>
        <v>Дряново</v>
      </c>
      <c r="C440" s="1820"/>
      <c r="D440" s="1821"/>
      <c r="E440" s="411" t="s">
        <v>900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5" t="s">
        <v>2040</v>
      </c>
      <c r="F444" s="1796"/>
      <c r="G444" s="1796"/>
      <c r="H444" s="1797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-7887</v>
      </c>
      <c r="F447" s="548">
        <f t="shared" si="103"/>
        <v>0</v>
      </c>
      <c r="G447" s="549">
        <f t="shared" si="103"/>
        <v>-7887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7887</v>
      </c>
      <c r="F448" s="555">
        <f t="shared" si="104"/>
        <v>0</v>
      </c>
      <c r="G448" s="556">
        <f t="shared" si="104"/>
        <v>7887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87" t="str">
        <f>$B$7</f>
        <v>ОТЧЕТНИ ДАННИ ПО ЕБК ЗА СМЕТКИТЕ ЗА СРЕДСТВАТА ОТ ЕВРОПЕЙСКИЯ СЪЮЗ - ДМП</v>
      </c>
      <c r="C451" s="1788"/>
      <c r="D451" s="1788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9" t="str">
        <f>$B$9</f>
        <v>Община Дряново</v>
      </c>
      <c r="C453" s="1790"/>
      <c r="D453" s="1791"/>
      <c r="E453" s="115">
        <f>$E$9</f>
        <v>43101</v>
      </c>
      <c r="F453" s="408">
        <f>$F$9</f>
        <v>43251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9" t="str">
        <f>$B$12</f>
        <v>Дряново</v>
      </c>
      <c r="C456" s="1820"/>
      <c r="D456" s="1821"/>
      <c r="E456" s="411" t="s">
        <v>900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03" t="s">
        <v>2042</v>
      </c>
      <c r="F460" s="1804"/>
      <c r="G460" s="1804"/>
      <c r="H460" s="1805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3" t="s">
        <v>777</v>
      </c>
      <c r="D463" s="1834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50" t="s">
        <v>780</v>
      </c>
      <c r="D467" s="1850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50" t="s">
        <v>2013</v>
      </c>
      <c r="D470" s="1850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3" t="s">
        <v>783</v>
      </c>
      <c r="D473" s="1834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1" t="s">
        <v>790</v>
      </c>
      <c r="D480" s="1852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9" t="s">
        <v>942</v>
      </c>
      <c r="D483" s="1839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2" t="s">
        <v>947</v>
      </c>
      <c r="D499" s="1843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2" t="s">
        <v>24</v>
      </c>
      <c r="D504" s="1843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4" t="s">
        <v>948</v>
      </c>
      <c r="D505" s="1844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9" t="s">
        <v>33</v>
      </c>
      <c r="D514" s="1839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9" t="s">
        <v>37</v>
      </c>
      <c r="D518" s="1839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9" t="s">
        <v>949</v>
      </c>
      <c r="D523" s="1846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2" t="s">
        <v>950</v>
      </c>
      <c r="D526" s="1838"/>
      <c r="E526" s="580">
        <f aca="true" t="shared" si="125" ref="E526:L526">SUM(E527:E532)</f>
        <v>7887</v>
      </c>
      <c r="F526" s="589">
        <f t="shared" si="125"/>
        <v>0</v>
      </c>
      <c r="G526" s="582">
        <f t="shared" si="125"/>
        <v>7887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7887</v>
      </c>
      <c r="F529" s="158"/>
      <c r="G529" s="159">
        <v>7887</v>
      </c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40" t="s">
        <v>316</v>
      </c>
      <c r="D533" s="1841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9" t="s">
        <v>952</v>
      </c>
      <c r="D537" s="1839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5" t="s">
        <v>953</v>
      </c>
      <c r="D538" s="1845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7" t="s">
        <v>954</v>
      </c>
      <c r="D543" s="1838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9" t="s">
        <v>955</v>
      </c>
      <c r="D546" s="1839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7" t="s">
        <v>964</v>
      </c>
      <c r="D568" s="1837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7" t="s">
        <v>969</v>
      </c>
      <c r="D588" s="1838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7" t="s">
        <v>842</v>
      </c>
      <c r="D593" s="1838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7887</v>
      </c>
      <c r="F599" s="665">
        <f t="shared" si="138"/>
        <v>0</v>
      </c>
      <c r="G599" s="666">
        <f t="shared" si="138"/>
        <v>7887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5" t="s">
        <v>2076</v>
      </c>
      <c r="H602" s="1866"/>
      <c r="I602" s="1866"/>
      <c r="J602" s="186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5" t="s">
        <v>887</v>
      </c>
      <c r="H603" s="1855"/>
      <c r="I603" s="1855"/>
      <c r="J603" s="1855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7" t="s">
        <v>2077</v>
      </c>
      <c r="H605" s="1848"/>
      <c r="I605" s="1848"/>
      <c r="J605" s="1849"/>
      <c r="K605" s="103"/>
      <c r="L605" s="229"/>
      <c r="M605" s="7">
        <v>1</v>
      </c>
      <c r="N605" s="520"/>
    </row>
    <row r="606" spans="1:14" ht="21.75" customHeight="1">
      <c r="A606" s="23"/>
      <c r="B606" s="1853" t="s">
        <v>890</v>
      </c>
      <c r="C606" s="1854"/>
      <c r="D606" s="674" t="s">
        <v>891</v>
      </c>
      <c r="E606" s="675"/>
      <c r="F606" s="676"/>
      <c r="G606" s="1855" t="s">
        <v>887</v>
      </c>
      <c r="H606" s="1855"/>
      <c r="I606" s="1855"/>
      <c r="J606" s="1855"/>
      <c r="K606" s="103"/>
      <c r="L606" s="229"/>
      <c r="M606" s="7">
        <v>1</v>
      </c>
      <c r="N606" s="520"/>
    </row>
    <row r="607" spans="1:14" ht="24.75" customHeight="1">
      <c r="A607" s="36"/>
      <c r="B607" s="1856">
        <v>43262</v>
      </c>
      <c r="C607" s="1857"/>
      <c r="D607" s="677" t="s">
        <v>892</v>
      </c>
      <c r="E607" s="678">
        <v>676</v>
      </c>
      <c r="F607" s="679">
        <v>72962</v>
      </c>
      <c r="G607" s="680" t="s">
        <v>893</v>
      </c>
      <c r="H607" s="1858" t="s">
        <v>2078</v>
      </c>
      <c r="I607" s="1859"/>
      <c r="J607" s="1860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8"/>
      <c r="I609" s="1859"/>
      <c r="J609" s="1860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87" t="str">
        <f>$B$7</f>
        <v>ОТЧЕТНИ ДАННИ ПО ЕБК ЗА СМЕТКИТЕ ЗА СРЕДСТВАТА ОТ ЕВРОПЕЙСКИЯ СЪЮЗ - ДМП</v>
      </c>
      <c r="C614" s="1788"/>
      <c r="D614" s="1788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789" t="str">
        <f>$B$9</f>
        <v>Община Дряново</v>
      </c>
      <c r="C616" s="1790"/>
      <c r="D616" s="1791"/>
      <c r="E616" s="115">
        <f>$E$9</f>
        <v>43101</v>
      </c>
      <c r="F616" s="227">
        <f>$F$9</f>
        <v>43251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92" t="str">
        <f>$B$12</f>
        <v>Дряново</v>
      </c>
      <c r="C619" s="1793"/>
      <c r="D619" s="1794"/>
      <c r="E619" s="411" t="s">
        <v>900</v>
      </c>
      <c r="F619" s="1362" t="str">
        <f>$F$12</f>
        <v>5702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97</v>
      </c>
      <c r="F621" s="415" t="str">
        <f>$F$15</f>
        <v>СЕС - ДМП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795" t="s">
        <v>2046</v>
      </c>
      <c r="F623" s="1796"/>
      <c r="G623" s="1796"/>
      <c r="H623" s="1797"/>
      <c r="I623" s="1798" t="s">
        <v>2047</v>
      </c>
      <c r="J623" s="1799"/>
      <c r="K623" s="1799"/>
      <c r="L623" s="1800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6619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6619</v>
      </c>
      <c r="D628" s="1454" t="s">
        <v>598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01" t="s">
        <v>753</v>
      </c>
      <c r="D630" s="1802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81" t="s">
        <v>756</v>
      </c>
      <c r="D633" s="1782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83" t="s">
        <v>195</v>
      </c>
      <c r="D639" s="1784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/>
      <c r="K640" s="1420"/>
      <c r="L640" s="282">
        <f aca="true" t="shared" si="144" ref="L640:L647">I640+J640+K640</f>
        <v>0</v>
      </c>
      <c r="M640" s="12">
        <f t="shared" si="140"/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/>
      <c r="K643" s="1422"/>
      <c r="L643" s="296">
        <f t="shared" si="144"/>
        <v>0</v>
      </c>
      <c r="M643" s="12">
        <f t="shared" si="140"/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/>
      <c r="K644" s="1422"/>
      <c r="L644" s="296">
        <f t="shared" si="144"/>
        <v>0</v>
      </c>
      <c r="M644" s="12">
        <f t="shared" si="140"/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85" t="s">
        <v>200</v>
      </c>
      <c r="D647" s="1786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81" t="s">
        <v>201</v>
      </c>
      <c r="D648" s="1782"/>
      <c r="E648" s="311">
        <f aca="true" t="shared" si="145" ref="E648:L648">SUM(E649:E665)</f>
        <v>7887</v>
      </c>
      <c r="F648" s="275">
        <f t="shared" si="145"/>
        <v>0</v>
      </c>
      <c r="G648" s="276">
        <f t="shared" si="145"/>
        <v>7887</v>
      </c>
      <c r="H648" s="277">
        <f>SUM(H649:H665)</f>
        <v>0</v>
      </c>
      <c r="I648" s="275">
        <f t="shared" si="145"/>
        <v>0</v>
      </c>
      <c r="J648" s="276">
        <f t="shared" si="145"/>
        <v>0</v>
      </c>
      <c r="K648" s="277">
        <f t="shared" si="145"/>
        <v>0</v>
      </c>
      <c r="L648" s="311">
        <f t="shared" si="145"/>
        <v>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7887</v>
      </c>
      <c r="F655" s="455"/>
      <c r="G655" s="456">
        <v>7887</v>
      </c>
      <c r="H655" s="1430"/>
      <c r="I655" s="455"/>
      <c r="J655" s="456"/>
      <c r="K655" s="1430"/>
      <c r="L655" s="321">
        <f t="shared" si="147"/>
        <v>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73" t="s">
        <v>275</v>
      </c>
      <c r="D666" s="1774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73" t="s">
        <v>731</v>
      </c>
      <c r="D670" s="1774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73" t="s">
        <v>220</v>
      </c>
      <c r="D676" s="1774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73" t="s">
        <v>222</v>
      </c>
      <c r="D679" s="1774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79" t="s">
        <v>223</v>
      </c>
      <c r="D680" s="1780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79" t="s">
        <v>224</v>
      </c>
      <c r="D681" s="1780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79" t="s">
        <v>1677</v>
      </c>
      <c r="D682" s="1780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73" t="s">
        <v>225</v>
      </c>
      <c r="D683" s="1774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73" t="s">
        <v>237</v>
      </c>
      <c r="D699" s="1774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73" t="s">
        <v>238</v>
      </c>
      <c r="D700" s="1774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73" t="s">
        <v>239</v>
      </c>
      <c r="D701" s="1774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73" t="s">
        <v>240</v>
      </c>
      <c r="D702" s="1774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73" t="s">
        <v>1678</v>
      </c>
      <c r="D709" s="1774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73" t="s">
        <v>1675</v>
      </c>
      <c r="D713" s="1774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73" t="s">
        <v>1676</v>
      </c>
      <c r="D714" s="1774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79" t="s">
        <v>250</v>
      </c>
      <c r="D715" s="1780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73" t="s">
        <v>276</v>
      </c>
      <c r="D716" s="1774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71" t="s">
        <v>251</v>
      </c>
      <c r="D719" s="1772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71" t="s">
        <v>252</v>
      </c>
      <c r="D720" s="1772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71" t="s">
        <v>632</v>
      </c>
      <c r="D728" s="1772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71" t="s">
        <v>694</v>
      </c>
      <c r="D731" s="1772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73" t="s">
        <v>695</v>
      </c>
      <c r="D732" s="1774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75" t="s">
        <v>925</v>
      </c>
      <c r="D737" s="1776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777" t="s">
        <v>703</v>
      </c>
      <c r="D741" s="1778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77" t="s">
        <v>703</v>
      </c>
      <c r="D742" s="1778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7887</v>
      </c>
      <c r="F746" s="397">
        <f t="shared" si="173"/>
        <v>0</v>
      </c>
      <c r="G746" s="398">
        <f t="shared" si="173"/>
        <v>7887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0</v>
      </c>
      <c r="K746" s="399">
        <f t="shared" si="173"/>
        <v>0</v>
      </c>
      <c r="L746" s="396">
        <f t="shared" si="173"/>
        <v>0</v>
      </c>
      <c r="M746" s="12">
        <f>(IF($E746&lt;&gt;0,$M$2,IF($L746&lt;&gt;0,$M$2,"")))</f>
        <v>1</v>
      </c>
      <c r="N746" s="73" t="str">
        <f>LEFT(C627,1)</f>
        <v>6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728:D728"/>
    <mergeCell ref="C699:D699"/>
    <mergeCell ref="C700:D700"/>
    <mergeCell ref="C701:D701"/>
    <mergeCell ref="C702:D702"/>
    <mergeCell ref="C709:D709"/>
    <mergeCell ref="C713:D713"/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6:H108 H110:H112 K117:K121 H123:H125 H127:H137 H141:H142 H144:H151 H153:H160 H162:H169 F382:G383 F26:G27 F29:K32 F34:K38 F40:K46 K53:K57 F48:K51 F59:K60 G92:H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394:K397 F409:K410 F481:K482 F500:K503 F524:K525 F534:K536 F589:K592 F496:G498 I496:J498 F551:G558 I551:J558 K171:L171 H171:I171 E171:F171 H25:H27 H86:H90 F86:F89 K86:K90 F522:J522 F527:G527 J92:K93 H519:H521 I527:J527 F530:G530 I530:J530 F532:G532 I532:J532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2074</v>
      </c>
      <c r="I2" s="61"/>
    </row>
    <row r="3" spans="1:9" ht="12.75">
      <c r="A3" s="61" t="s">
        <v>718</v>
      </c>
      <c r="B3" s="61" t="s">
        <v>2072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87">
        <f>$B$7</f>
        <v>0</v>
      </c>
      <c r="J14" s="1788"/>
      <c r="K14" s="178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2">
        <f>$B$12</f>
        <v>0</v>
      </c>
      <c r="J19" s="1793"/>
      <c r="K19" s="1794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5" t="s">
        <v>2046</v>
      </c>
      <c r="M23" s="1796"/>
      <c r="N23" s="1796"/>
      <c r="O23" s="1797"/>
      <c r="P23" s="1798" t="s">
        <v>2047</v>
      </c>
      <c r="Q23" s="1799"/>
      <c r="R23" s="1799"/>
      <c r="S23" s="180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1" t="s">
        <v>753</v>
      </c>
      <c r="K30" s="180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1" t="s">
        <v>756</v>
      </c>
      <c r="K33" s="178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3" t="s">
        <v>195</v>
      </c>
      <c r="K39" s="178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5" t="s">
        <v>200</v>
      </c>
      <c r="K47" s="1786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1" t="s">
        <v>201</v>
      </c>
      <c r="K48" s="178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3" t="s">
        <v>275</v>
      </c>
      <c r="K66" s="177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3" t="s">
        <v>731</v>
      </c>
      <c r="K70" s="177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3" t="s">
        <v>220</v>
      </c>
      <c r="K76" s="177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3" t="s">
        <v>222</v>
      </c>
      <c r="K79" s="1774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9" t="s">
        <v>223</v>
      </c>
      <c r="K80" s="1780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9" t="s">
        <v>224</v>
      </c>
      <c r="K81" s="1780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9" t="s">
        <v>1677</v>
      </c>
      <c r="K82" s="1780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3" t="s">
        <v>225</v>
      </c>
      <c r="K83" s="177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3" t="s">
        <v>237</v>
      </c>
      <c r="K99" s="1774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3" t="s">
        <v>238</v>
      </c>
      <c r="K100" s="1774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3" t="s">
        <v>239</v>
      </c>
      <c r="K101" s="1774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3" t="s">
        <v>240</v>
      </c>
      <c r="K102" s="177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3" t="s">
        <v>1678</v>
      </c>
      <c r="K109" s="177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3" t="s">
        <v>1675</v>
      </c>
      <c r="K113" s="1774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3" t="s">
        <v>1676</v>
      </c>
      <c r="K114" s="1774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9" t="s">
        <v>250</v>
      </c>
      <c r="K115" s="1780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3" t="s">
        <v>276</v>
      </c>
      <c r="K116" s="177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1" t="s">
        <v>251</v>
      </c>
      <c r="K119" s="1772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1" t="s">
        <v>252</v>
      </c>
      <c r="K120" s="1772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1" t="s">
        <v>632</v>
      </c>
      <c r="K128" s="1772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1" t="s">
        <v>694</v>
      </c>
      <c r="K131" s="1772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3" t="s">
        <v>695</v>
      </c>
      <c r="K132" s="177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5" t="s">
        <v>925</v>
      </c>
      <c r="K137" s="177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7" t="s">
        <v>703</v>
      </c>
      <c r="K141" s="1778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7" t="s">
        <v>703</v>
      </c>
      <c r="K142" s="1778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2018-06-06T10:19:51Z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