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35" windowHeight="8700" activeTab="0"/>
  </bookViews>
  <sheets>
    <sheet name="Ганчовец" sheetId="1" r:id="rId1"/>
    <sheet name="Геша" sheetId="2" r:id="rId2"/>
    <sheet name="Геша_ТН" sheetId="3" r:id="rId3"/>
    <sheet name="Гостилица" sheetId="4" r:id="rId4"/>
    <sheet name="Денчевци" sheetId="5" r:id="rId5"/>
    <sheet name="Длъгня" sheetId="6" r:id="rId6"/>
    <sheet name="Дряново" sheetId="7" r:id="rId7"/>
    <sheet name="Зая" sheetId="8" r:id="rId8"/>
    <sheet name="Зая_ТН" sheetId="9" r:id="rId9"/>
    <sheet name="Игнатовци" sheetId="10" r:id="rId10"/>
    <sheet name="Каломен" sheetId="11" r:id="rId11"/>
    <sheet name="Керека" sheetId="12" r:id="rId12"/>
    <sheet name="Косарка" sheetId="13" r:id="rId13"/>
    <sheet name="Радовци" sheetId="14" r:id="rId14"/>
    <sheet name="Скалско" sheetId="15" r:id="rId15"/>
    <sheet name="Славейково" sheetId="16" r:id="rId16"/>
    <sheet name="Туркинча" sheetId="17" r:id="rId17"/>
    <sheet name="Царева ливада" sheetId="18" r:id="rId18"/>
    <sheet name="Чуково" sheetId="19" r:id="rId19"/>
    <sheet name="Янтра" sheetId="20" r:id="rId20"/>
  </sheets>
  <definedNames/>
  <calcPr fullCalcOnLoad="1"/>
</workbook>
</file>

<file path=xl/sharedStrings.xml><?xml version="1.0" encoding="utf-8"?>
<sst xmlns="http://schemas.openxmlformats.org/spreadsheetml/2006/main" count="4683" uniqueCount="968">
  <si>
    <t>Ползвател</t>
  </si>
  <si>
    <t>Ползвана площ</t>
  </si>
  <si>
    <t>Дължимо рентно плащане</t>
  </si>
  <si>
    <t>Площ на имота</t>
  </si>
  <si>
    <t>Собственик-име</t>
  </si>
  <si>
    <t>НТП</t>
  </si>
  <si>
    <t>Полски път</t>
  </si>
  <si>
    <t>ОБЩИНА ДРЯНОВО</t>
  </si>
  <si>
    <t>"РЕСЕН" ЕООД</t>
  </si>
  <si>
    <t>ОБЩИНА ГР.ДРЯНОВО</t>
  </si>
  <si>
    <t>122.13</t>
  </si>
  <si>
    <t>123.208</t>
  </si>
  <si>
    <t>17.93</t>
  </si>
  <si>
    <t>17.92</t>
  </si>
  <si>
    <t>86.48</t>
  </si>
  <si>
    <t>82.41</t>
  </si>
  <si>
    <t>29.57</t>
  </si>
  <si>
    <t>86.23</t>
  </si>
  <si>
    <t>30.4</t>
  </si>
  <si>
    <t>30.13</t>
  </si>
  <si>
    <t>30.32</t>
  </si>
  <si>
    <t>29.62</t>
  </si>
  <si>
    <t>23.132</t>
  </si>
  <si>
    <t>14.25</t>
  </si>
  <si>
    <t>24.7</t>
  </si>
  <si>
    <t>11.29</t>
  </si>
  <si>
    <t>11.30</t>
  </si>
  <si>
    <t>20.87</t>
  </si>
  <si>
    <t>11.51</t>
  </si>
  <si>
    <t>29.45</t>
  </si>
  <si>
    <t>29.56</t>
  </si>
  <si>
    <t>34.171</t>
  </si>
  <si>
    <t>36.18</t>
  </si>
  <si>
    <t>36.38</t>
  </si>
  <si>
    <t>36.24</t>
  </si>
  <si>
    <t>31.14</t>
  </si>
  <si>
    <t>24.146</t>
  </si>
  <si>
    <t>86.5</t>
  </si>
  <si>
    <t>77.6</t>
  </si>
  <si>
    <t>86.6</t>
  </si>
  <si>
    <t>71.17</t>
  </si>
  <si>
    <t>48.15</t>
  </si>
  <si>
    <t>116.19</t>
  </si>
  <si>
    <t>116.58</t>
  </si>
  <si>
    <t>116.57</t>
  </si>
  <si>
    <t>93.525</t>
  </si>
  <si>
    <t>95.6</t>
  </si>
  <si>
    <t>93.24</t>
  </si>
  <si>
    <t>93.25</t>
  </si>
  <si>
    <t>83.16</t>
  </si>
  <si>
    <t>83.17</t>
  </si>
  <si>
    <t>74.40</t>
  </si>
  <si>
    <t>80.12</t>
  </si>
  <si>
    <t>70.8</t>
  </si>
  <si>
    <t>35.58</t>
  </si>
  <si>
    <t>35.69</t>
  </si>
  <si>
    <t>35.59</t>
  </si>
  <si>
    <t>35.57</t>
  </si>
  <si>
    <t>132.6</t>
  </si>
  <si>
    <t>33.13</t>
  </si>
  <si>
    <t>46.17</t>
  </si>
  <si>
    <t>20.12</t>
  </si>
  <si>
    <t>22.7</t>
  </si>
  <si>
    <t>19.14</t>
  </si>
  <si>
    <t>62.8</t>
  </si>
  <si>
    <t>51.19</t>
  </si>
  <si>
    <t>60.6</t>
  </si>
  <si>
    <t>44.13</t>
  </si>
  <si>
    <t>30.16</t>
  </si>
  <si>
    <t>44.16</t>
  </si>
  <si>
    <t>55.8</t>
  </si>
  <si>
    <t>50.12</t>
  </si>
  <si>
    <t>58.8</t>
  </si>
  <si>
    <t>69.13</t>
  </si>
  <si>
    <t>44.15</t>
  </si>
  <si>
    <t>64.10</t>
  </si>
  <si>
    <t>37.9</t>
  </si>
  <si>
    <t>36.15</t>
  </si>
  <si>
    <t>41.21</t>
  </si>
  <si>
    <t>40.12</t>
  </si>
  <si>
    <t>45.13</t>
  </si>
  <si>
    <t>103.16</t>
  </si>
  <si>
    <t>100.13</t>
  </si>
  <si>
    <t>101.14</t>
  </si>
  <si>
    <t>39.21</t>
  </si>
  <si>
    <t>44.10</t>
  </si>
  <si>
    <t>94.8</t>
  </si>
  <si>
    <t>33.27</t>
  </si>
  <si>
    <t>106.9</t>
  </si>
  <si>
    <t>120.17</t>
  </si>
  <si>
    <t>93.9</t>
  </si>
  <si>
    <t>102.12</t>
  </si>
  <si>
    <t>40.15</t>
  </si>
  <si>
    <t>105.18</t>
  </si>
  <si>
    <t>94.9</t>
  </si>
  <si>
    <t>144.11</t>
  </si>
  <si>
    <t>52.25</t>
  </si>
  <si>
    <t>108.17</t>
  </si>
  <si>
    <t>42.19</t>
  </si>
  <si>
    <t>42.17</t>
  </si>
  <si>
    <t>119.27</t>
  </si>
  <si>
    <t>76.21</t>
  </si>
  <si>
    <t>35.52</t>
  </si>
  <si>
    <t>78.25</t>
  </si>
  <si>
    <t>44.40</t>
  </si>
  <si>
    <t>71.20</t>
  </si>
  <si>
    <t>63.28</t>
  </si>
  <si>
    <t>87.29</t>
  </si>
  <si>
    <t>73.56</t>
  </si>
  <si>
    <t>44.85</t>
  </si>
  <si>
    <t>70.44</t>
  </si>
  <si>
    <t>44.80</t>
  </si>
  <si>
    <t>74.41</t>
  </si>
  <si>
    <t>46.48</t>
  </si>
  <si>
    <t>76.20</t>
  </si>
  <si>
    <t>14.16</t>
  </si>
  <si>
    <t>85.16</t>
  </si>
  <si>
    <t>68.13</t>
  </si>
  <si>
    <t>43.36</t>
  </si>
  <si>
    <t>12.40</t>
  </si>
  <si>
    <t>64.41</t>
  </si>
  <si>
    <t>67.39</t>
  </si>
  <si>
    <t>59.36</t>
  </si>
  <si>
    <t>50.41</t>
  </si>
  <si>
    <t>62.36</t>
  </si>
  <si>
    <t>63.27</t>
  </si>
  <si>
    <t>96.38</t>
  </si>
  <si>
    <t>95.12</t>
  </si>
  <si>
    <t>71.21</t>
  </si>
  <si>
    <t>37.25</t>
  </si>
  <si>
    <t>96.37</t>
  </si>
  <si>
    <t>96.29</t>
  </si>
  <si>
    <t>112.15</t>
  </si>
  <si>
    <t>72.46</t>
  </si>
  <si>
    <t>35.51</t>
  </si>
  <si>
    <t>46.60</t>
  </si>
  <si>
    <t>64.15</t>
  </si>
  <si>
    <t>97.25</t>
  </si>
  <si>
    <t>46.47</t>
  </si>
  <si>
    <t>107.13</t>
  </si>
  <si>
    <t>119.23</t>
  </si>
  <si>
    <t>106.16</t>
  </si>
  <si>
    <t>111.4</t>
  </si>
  <si>
    <t>106.15</t>
  </si>
  <si>
    <t>109.24</t>
  </si>
  <si>
    <t>119.22</t>
  </si>
  <si>
    <t>105.6</t>
  </si>
  <si>
    <t>110.4</t>
  </si>
  <si>
    <t>104.14</t>
  </si>
  <si>
    <t>110.16</t>
  </si>
  <si>
    <t>114.10</t>
  </si>
  <si>
    <t>38.106</t>
  </si>
  <si>
    <t>38.105</t>
  </si>
  <si>
    <t>39.110</t>
  </si>
  <si>
    <t>14.118</t>
  </si>
  <si>
    <t>15.105</t>
  </si>
  <si>
    <t>39.120</t>
  </si>
  <si>
    <t>39.117</t>
  </si>
  <si>
    <t>14.117</t>
  </si>
  <si>
    <t>39.111</t>
  </si>
  <si>
    <t>15.106</t>
  </si>
  <si>
    <t>39.106</t>
  </si>
  <si>
    <t>15.107</t>
  </si>
  <si>
    <t>14.116</t>
  </si>
  <si>
    <t>37.103</t>
  </si>
  <si>
    <t>35.37</t>
  </si>
  <si>
    <t>36.82</t>
  </si>
  <si>
    <t>20.33</t>
  </si>
  <si>
    <t>37.95</t>
  </si>
  <si>
    <t>37.93</t>
  </si>
  <si>
    <t>17.87</t>
  </si>
  <si>
    <t>37.94</t>
  </si>
  <si>
    <t>18.60</t>
  </si>
  <si>
    <t>19.23</t>
  </si>
  <si>
    <t>18.59</t>
  </si>
  <si>
    <t>33.54</t>
  </si>
  <si>
    <t>18.61</t>
  </si>
  <si>
    <t>17.90</t>
  </si>
  <si>
    <t>36.78</t>
  </si>
  <si>
    <t>17.91</t>
  </si>
  <si>
    <t>33.57</t>
  </si>
  <si>
    <t>17.88</t>
  </si>
  <si>
    <t>33.52</t>
  </si>
  <si>
    <t>35.31</t>
  </si>
  <si>
    <t>33.55</t>
  </si>
  <si>
    <t>17.105</t>
  </si>
  <si>
    <t>17.104</t>
  </si>
  <si>
    <t>10.84</t>
  </si>
  <si>
    <t>14.114</t>
  </si>
  <si>
    <t>14.115</t>
  </si>
  <si>
    <t>11.45</t>
  </si>
  <si>
    <t>11.46</t>
  </si>
  <si>
    <t>11.49</t>
  </si>
  <si>
    <t>11.50</t>
  </si>
  <si>
    <t>11.48</t>
  </si>
  <si>
    <t>11.47</t>
  </si>
  <si>
    <t>61.18</t>
  </si>
  <si>
    <t>18.29</t>
  </si>
  <si>
    <t>№ на имот по ЗКИР</t>
  </si>
  <si>
    <t xml:space="preserve">Средна рентна вноска  лв./дка </t>
  </si>
  <si>
    <t>25.228</t>
  </si>
  <si>
    <t>22.167</t>
  </si>
  <si>
    <t>26.233</t>
  </si>
  <si>
    <t>26.173</t>
  </si>
  <si>
    <t>26.229</t>
  </si>
  <si>
    <t>26.230</t>
  </si>
  <si>
    <t>37.194</t>
  </si>
  <si>
    <t>30.174</t>
  </si>
  <si>
    <t>28.175</t>
  </si>
  <si>
    <t>28.176</t>
  </si>
  <si>
    <t>30.235</t>
  </si>
  <si>
    <t>32.177</t>
  </si>
  <si>
    <t>26.234</t>
  </si>
  <si>
    <t>ОБЩО ЗА ПОЛЗВАТЕЛЯ (дка)</t>
  </si>
  <si>
    <t>2.208</t>
  </si>
  <si>
    <t>6.210</t>
  </si>
  <si>
    <t>6.162</t>
  </si>
  <si>
    <t>4.207</t>
  </si>
  <si>
    <t>6.164</t>
  </si>
  <si>
    <t>21.165</t>
  </si>
  <si>
    <t>1.163</t>
  </si>
  <si>
    <t>67.291</t>
  </si>
  <si>
    <t>85.301</t>
  </si>
  <si>
    <t>68.263</t>
  </si>
  <si>
    <t>37.169</t>
  </si>
  <si>
    <t>38.161</t>
  </si>
  <si>
    <t>35.156</t>
  </si>
  <si>
    <t>68.264</t>
  </si>
  <si>
    <t>75.269</t>
  </si>
  <si>
    <t>67.290</t>
  </si>
  <si>
    <t>110.271</t>
  </si>
  <si>
    <t>62.257</t>
  </si>
  <si>
    <t>62.221</t>
  </si>
  <si>
    <t>4.203</t>
  </si>
  <si>
    <t>62.255</t>
  </si>
  <si>
    <t>34.181</t>
  </si>
  <si>
    <t>3.204</t>
  </si>
  <si>
    <t>57.227</t>
  </si>
  <si>
    <t>62.285</t>
  </si>
  <si>
    <t>81.246</t>
  </si>
  <si>
    <t>83.281</t>
  </si>
  <si>
    <t>91.295</t>
  </si>
  <si>
    <t>80.283</t>
  </si>
  <si>
    <t>91.308</t>
  </si>
  <si>
    <t>79.282</t>
  </si>
  <si>
    <t>46.198</t>
  </si>
  <si>
    <t>47.199</t>
  </si>
  <si>
    <t>98.309</t>
  </si>
  <si>
    <t>89.293</t>
  </si>
  <si>
    <t>31.180</t>
  </si>
  <si>
    <t>31.182</t>
  </si>
  <si>
    <t>79.254</t>
  </si>
  <si>
    <t>86.302</t>
  </si>
  <si>
    <t>23.225</t>
  </si>
  <si>
    <t>73.261</t>
  </si>
  <si>
    <t>43.193</t>
  </si>
  <si>
    <t>23.224</t>
  </si>
  <si>
    <t>84.297</t>
  </si>
  <si>
    <t>90.294</t>
  </si>
  <si>
    <t>46.186</t>
  </si>
  <si>
    <t>75.280</t>
  </si>
  <si>
    <t>23.222</t>
  </si>
  <si>
    <t>73.270</t>
  </si>
  <si>
    <t>30.179</t>
  </si>
  <si>
    <t>98.313</t>
  </si>
  <si>
    <t>98.310</t>
  </si>
  <si>
    <t>100.314</t>
  </si>
  <si>
    <t>67.277</t>
  </si>
  <si>
    <t>48.253</t>
  </si>
  <si>
    <t>99.303</t>
  </si>
  <si>
    <t>97.312</t>
  </si>
  <si>
    <t>70.275</t>
  </si>
  <si>
    <t>84.292</t>
  </si>
  <si>
    <t>74.268</t>
  </si>
  <si>
    <t>69.274</t>
  </si>
  <si>
    <t>79.244</t>
  </si>
  <si>
    <t>89.308</t>
  </si>
  <si>
    <t>10.50</t>
  </si>
  <si>
    <t>27.237</t>
  </si>
  <si>
    <t>58.260</t>
  </si>
  <si>
    <t>62.256</t>
  </si>
  <si>
    <t>64.258</t>
  </si>
  <si>
    <t>44.240</t>
  </si>
  <si>
    <t>23.231</t>
  </si>
  <si>
    <t>16.219</t>
  </si>
  <si>
    <t>16.220</t>
  </si>
  <si>
    <t>ОБЩО ЗА ЗЕМЛИЩЕТО (дка)</t>
  </si>
  <si>
    <t>32.74</t>
  </si>
  <si>
    <t>36.42</t>
  </si>
  <si>
    <t>34.72</t>
  </si>
  <si>
    <t>32.60</t>
  </si>
  <si>
    <t>54.112</t>
  </si>
  <si>
    <t>34.3</t>
  </si>
  <si>
    <t>35.74</t>
  </si>
  <si>
    <t>22.26</t>
  </si>
  <si>
    <t>47.36</t>
  </si>
  <si>
    <t>93.175</t>
  </si>
  <si>
    <t>95.27</t>
  </si>
  <si>
    <t>106.226</t>
  </si>
  <si>
    <t>105.226</t>
  </si>
  <si>
    <t>125.209</t>
  </si>
  <si>
    <t>96.6</t>
  </si>
  <si>
    <t>107.245</t>
  </si>
  <si>
    <t>121.15</t>
  </si>
  <si>
    <t>120.220</t>
  </si>
  <si>
    <t>121.207</t>
  </si>
  <si>
    <t>землище с. Ганчовец, ЕКАТТЕ  14458</t>
  </si>
  <si>
    <t>землище с. Геша, ЕКАТТЕ  14859</t>
  </si>
  <si>
    <t>10.110</t>
  </si>
  <si>
    <t>10.111</t>
  </si>
  <si>
    <t>51.510</t>
  </si>
  <si>
    <t>21.99</t>
  </si>
  <si>
    <t>23.63</t>
  </si>
  <si>
    <t>39.29</t>
  </si>
  <si>
    <t>20.52</t>
  </si>
  <si>
    <t>52.148</t>
  </si>
  <si>
    <t>43.47</t>
  </si>
  <si>
    <t>91.625</t>
  </si>
  <si>
    <t>21.98</t>
  </si>
  <si>
    <t>36.27</t>
  </si>
  <si>
    <t>351.11</t>
  </si>
  <si>
    <t>48.496</t>
  </si>
  <si>
    <t>48.131</t>
  </si>
  <si>
    <t>91.64</t>
  </si>
  <si>
    <t>48.133</t>
  </si>
  <si>
    <t>48.132</t>
  </si>
  <si>
    <t>51.180</t>
  </si>
  <si>
    <t>55.249</t>
  </si>
  <si>
    <t>43.8</t>
  </si>
  <si>
    <t>51.179</t>
  </si>
  <si>
    <t>51.178</t>
  </si>
  <si>
    <t>52.145</t>
  </si>
  <si>
    <t>51.175</t>
  </si>
  <si>
    <t>95.49</t>
  </si>
  <si>
    <t>26.349</t>
  </si>
  <si>
    <t>55.695</t>
  </si>
  <si>
    <t>282.166</t>
  </si>
  <si>
    <t>42.71</t>
  </si>
  <si>
    <t>49.68</t>
  </si>
  <si>
    <t>10.211</t>
  </si>
  <si>
    <t>52.143</t>
  </si>
  <si>
    <t>45.46</t>
  </si>
  <si>
    <t>94.44</t>
  </si>
  <si>
    <t>93.54</t>
  </si>
  <si>
    <t>55.250</t>
  </si>
  <si>
    <t>95.48</t>
  </si>
  <si>
    <t>218.911</t>
  </si>
  <si>
    <t>45.49</t>
  </si>
  <si>
    <t>52.144</t>
  </si>
  <si>
    <t>52.149</t>
  </si>
  <si>
    <t>43.510</t>
  </si>
  <si>
    <t>43.48</t>
  </si>
  <si>
    <t>42.33</t>
  </si>
  <si>
    <t>23.402</t>
  </si>
  <si>
    <t>39.30</t>
  </si>
  <si>
    <t>51.182</t>
  </si>
  <si>
    <t>12.10</t>
  </si>
  <si>
    <t>46.33</t>
  </si>
  <si>
    <t>55.243</t>
  </si>
  <si>
    <t>51.174</t>
  </si>
  <si>
    <t>44.510</t>
  </si>
  <si>
    <t>26.57</t>
  </si>
  <si>
    <t>96.50</t>
  </si>
  <si>
    <t>24.399</t>
  </si>
  <si>
    <t>352.31</t>
  </si>
  <si>
    <t>52.146</t>
  </si>
  <si>
    <t>14.187</t>
  </si>
  <si>
    <t>48.135</t>
  </si>
  <si>
    <t>94.43</t>
  </si>
  <si>
    <t>54.28</t>
  </si>
  <si>
    <t>67.62</t>
  </si>
  <si>
    <t>55.252</t>
  </si>
  <si>
    <t>51.496</t>
  </si>
  <si>
    <t>44.945</t>
  </si>
  <si>
    <t>23.399</t>
  </si>
  <si>
    <t>55.244</t>
  </si>
  <si>
    <t>352.34</t>
  </si>
  <si>
    <t>352.33</t>
  </si>
  <si>
    <t>10.121</t>
  </si>
  <si>
    <t>46.35</t>
  </si>
  <si>
    <t>48.136</t>
  </si>
  <si>
    <t>51.176</t>
  </si>
  <si>
    <t>55.55</t>
  </si>
  <si>
    <t>14.120</t>
  </si>
  <si>
    <t>55.253</t>
  </si>
  <si>
    <t>67.63</t>
  </si>
  <si>
    <t>47.49</t>
  </si>
  <si>
    <t>94.42</t>
  </si>
  <si>
    <t>36.28</t>
  </si>
  <si>
    <t>51.183</t>
  </si>
  <si>
    <t>26.62</t>
  </si>
  <si>
    <t>96.49</t>
  </si>
  <si>
    <t>55.242</t>
  </si>
  <si>
    <t>91.66</t>
  </si>
  <si>
    <t>26.61</t>
  </si>
  <si>
    <t>25.10</t>
  </si>
  <si>
    <t>14.121</t>
  </si>
  <si>
    <t>52.151</t>
  </si>
  <si>
    <t>91.644</t>
  </si>
  <si>
    <t>86.70</t>
  </si>
  <si>
    <t>54.25</t>
  </si>
  <si>
    <t>52.150</t>
  </si>
  <si>
    <t>52.153</t>
  </si>
  <si>
    <t>93.53</t>
  </si>
  <si>
    <t>51.177</t>
  </si>
  <si>
    <t>93.55</t>
  </si>
  <si>
    <t>352.32</t>
  </si>
  <si>
    <t>23.400</t>
  </si>
  <si>
    <t>44.66</t>
  </si>
  <si>
    <t>44.70</t>
  </si>
  <si>
    <t>52.510</t>
  </si>
  <si>
    <t>14.119</t>
  </si>
  <si>
    <t>26.63</t>
  </si>
  <si>
    <t>46.447</t>
  </si>
  <si>
    <t>352.30</t>
  </si>
  <si>
    <t>77.217</t>
  </si>
  <si>
    <t>53.14</t>
  </si>
  <si>
    <t>44.67</t>
  </si>
  <si>
    <t>55.247</t>
  </si>
  <si>
    <t>44.68</t>
  </si>
  <si>
    <t>66.80</t>
  </si>
  <si>
    <t>217.503</t>
  </si>
  <si>
    <t>48.134</t>
  </si>
  <si>
    <t>42.16</t>
  </si>
  <si>
    <t>14.124</t>
  </si>
  <si>
    <t>44.65</t>
  </si>
  <si>
    <t>48.130</t>
  </si>
  <si>
    <t>26.58</t>
  </si>
  <si>
    <t>45.47</t>
  </si>
  <si>
    <t>55.584</t>
  </si>
  <si>
    <t>44.69</t>
  </si>
  <si>
    <t>42.61</t>
  </si>
  <si>
    <t>218.503</t>
  </si>
  <si>
    <t>55.248</t>
  </si>
  <si>
    <t>52.147</t>
  </si>
  <si>
    <t>46.34</t>
  </si>
  <si>
    <t>25.32</t>
  </si>
  <si>
    <t>21.17</t>
  </si>
  <si>
    <t>25.33</t>
  </si>
  <si>
    <t>24.41</t>
  </si>
  <si>
    <t>10.12</t>
  </si>
  <si>
    <t>13.30</t>
  </si>
  <si>
    <t>24.40</t>
  </si>
  <si>
    <t>13.28</t>
  </si>
  <si>
    <t>13.29</t>
  </si>
  <si>
    <t>11.80</t>
  </si>
  <si>
    <t>19.84</t>
  </si>
  <si>
    <t>23.21</t>
  </si>
  <si>
    <t>22.30</t>
  </si>
  <si>
    <t>22.28</t>
  </si>
  <si>
    <t>23.23</t>
  </si>
  <si>
    <t>19.89</t>
  </si>
  <si>
    <t>19.87</t>
  </si>
  <si>
    <t>19.88</t>
  </si>
  <si>
    <t>18.80</t>
  </si>
  <si>
    <t>17.95</t>
  </si>
  <si>
    <t>22.29</t>
  </si>
  <si>
    <t>11.81</t>
  </si>
  <si>
    <t>землище с. Гостилица, ЕКАТТЕ  17350</t>
  </si>
  <si>
    <t>землище с. Денчевци, ЕКАТТЕ  20660</t>
  </si>
  <si>
    <t>75.22</t>
  </si>
  <si>
    <t>77.50</t>
  </si>
  <si>
    <t>77.51</t>
  </si>
  <si>
    <t>66.47</t>
  </si>
  <si>
    <t>35.16</t>
  </si>
  <si>
    <t>81.30</t>
  </si>
  <si>
    <t>38.47</t>
  </si>
  <si>
    <t>59.47</t>
  </si>
  <si>
    <t>59.46</t>
  </si>
  <si>
    <t>5.36</t>
  </si>
  <si>
    <t>22.48</t>
  </si>
  <si>
    <t>81.29</t>
  </si>
  <si>
    <t>34.14</t>
  </si>
  <si>
    <t>82.34</t>
  </si>
  <si>
    <t>3.16</t>
  </si>
  <si>
    <t>76.48</t>
  </si>
  <si>
    <t>5.35</t>
  </si>
  <si>
    <t>64.30</t>
  </si>
  <si>
    <t>49.191</t>
  </si>
  <si>
    <t>92.9</t>
  </si>
  <si>
    <t>85.11</t>
  </si>
  <si>
    <t>22.47</t>
  </si>
  <si>
    <t>80.4</t>
  </si>
  <si>
    <t>6.15</t>
  </si>
  <si>
    <t>59.45</t>
  </si>
  <si>
    <t>26.5</t>
  </si>
  <si>
    <t>40.22</t>
  </si>
  <si>
    <t>3.17</t>
  </si>
  <si>
    <t>41.222</t>
  </si>
  <si>
    <t>36.21</t>
  </si>
  <si>
    <t>70.18</t>
  </si>
  <si>
    <t>50.104</t>
  </si>
  <si>
    <t>84.415</t>
  </si>
  <si>
    <t>88.38</t>
  </si>
  <si>
    <t>48.22</t>
  </si>
  <si>
    <t>78.14</t>
  </si>
  <si>
    <t>58.44</t>
  </si>
  <si>
    <t>84.3</t>
  </si>
  <si>
    <t>55.42</t>
  </si>
  <si>
    <t>48.21</t>
  </si>
  <si>
    <t>71.293</t>
  </si>
  <si>
    <t>82.35</t>
  </si>
  <si>
    <t>70.19</t>
  </si>
  <si>
    <t>66.46</t>
  </si>
  <si>
    <t>39.221</t>
  </si>
  <si>
    <t>66.48</t>
  </si>
  <si>
    <t>38.48</t>
  </si>
  <si>
    <t>70.227</t>
  </si>
  <si>
    <t>55.40</t>
  </si>
  <si>
    <t>68.11</t>
  </si>
  <si>
    <t>55.39</t>
  </si>
  <si>
    <t>55.193</t>
  </si>
  <si>
    <t>67.22</t>
  </si>
  <si>
    <t>55.41</t>
  </si>
  <si>
    <t>64.31</t>
  </si>
  <si>
    <t>54.191</t>
  </si>
  <si>
    <t>55.192</t>
  </si>
  <si>
    <t>47.5</t>
  </si>
  <si>
    <t>землище с. Длъгня, ЕКАТТЕ  21261</t>
  </si>
  <si>
    <t>31.172</t>
  </si>
  <si>
    <t>92.524</t>
  </si>
  <si>
    <t>землище гр. Дряново, ЕКАТТЕ  23947</t>
  </si>
  <si>
    <t>30.249</t>
  </si>
  <si>
    <t>27.250</t>
  </si>
  <si>
    <t>40.267</t>
  </si>
  <si>
    <t>6.243</t>
  </si>
  <si>
    <t>7.244</t>
  </si>
  <si>
    <t>32.254</t>
  </si>
  <si>
    <t>31.253</t>
  </si>
  <si>
    <t>26.247</t>
  </si>
  <si>
    <t>19.222</t>
  </si>
  <si>
    <t>22.251</t>
  </si>
  <si>
    <t>26.231</t>
  </si>
  <si>
    <t>8.242</t>
  </si>
  <si>
    <t>3.227</t>
  </si>
  <si>
    <t>39.261</t>
  </si>
  <si>
    <t>землище с. Зая, ЕКАТТЕ  30418</t>
  </si>
  <si>
    <t>4.238</t>
  </si>
  <si>
    <t>4.235</t>
  </si>
  <si>
    <t>4.241</t>
  </si>
  <si>
    <t>3.240</t>
  </si>
  <si>
    <t>40.11</t>
  </si>
  <si>
    <t>39.4</t>
  </si>
  <si>
    <t>29.19</t>
  </si>
  <si>
    <t>землище с. Игнатовци, ЕКАТТЕ  32319</t>
  </si>
  <si>
    <t>23.79</t>
  </si>
  <si>
    <t>23.78</t>
  </si>
  <si>
    <t>17.22</t>
  </si>
  <si>
    <t>18.34</t>
  </si>
  <si>
    <t>23.81</t>
  </si>
  <si>
    <t>18.36</t>
  </si>
  <si>
    <t>17.21</t>
  </si>
  <si>
    <t>23.77</t>
  </si>
  <si>
    <t>16.91</t>
  </si>
  <si>
    <t>18.48</t>
  </si>
  <si>
    <t>21.18</t>
  </si>
  <si>
    <t>53.85</t>
  </si>
  <si>
    <t>22.23</t>
  </si>
  <si>
    <t>19.26</t>
  </si>
  <si>
    <t>115.112</t>
  </si>
  <si>
    <t>20.112</t>
  </si>
  <si>
    <t>19.27</t>
  </si>
  <si>
    <t>22.112</t>
  </si>
  <si>
    <t>20.120</t>
  </si>
  <si>
    <t>землище с. Каломен, ЕКАТТЕ  35465</t>
  </si>
  <si>
    <t>67.14</t>
  </si>
  <si>
    <t>землище с. Керека, ЕКАТТЕ  36751</t>
  </si>
  <si>
    <t>землище с. Косарка, ЕКАТТЕ  38710</t>
  </si>
  <si>
    <t>20.10</t>
  </si>
  <si>
    <t>58.46</t>
  </si>
  <si>
    <t>70.77</t>
  </si>
  <si>
    <t>22.32</t>
  </si>
  <si>
    <t>22.31</t>
  </si>
  <si>
    <t>58.45</t>
  </si>
  <si>
    <t>13.37</t>
  </si>
  <si>
    <t>69.17</t>
  </si>
  <si>
    <t>72.12</t>
  </si>
  <si>
    <t>13.36</t>
  </si>
  <si>
    <t>60.22</t>
  </si>
  <si>
    <t>69.16</t>
  </si>
  <si>
    <t>землище с. Радовци, ЕКАТТЕ  61529</t>
  </si>
  <si>
    <t>72.44</t>
  </si>
  <si>
    <t>21.84</t>
  </si>
  <si>
    <t>35.48</t>
  </si>
  <si>
    <t>73.15</t>
  </si>
  <si>
    <t>41.39</t>
  </si>
  <si>
    <t>71.53</t>
  </si>
  <si>
    <t>21.81</t>
  </si>
  <si>
    <t>30.152</t>
  </si>
  <si>
    <t>71.49</t>
  </si>
  <si>
    <t>75.26</t>
  </si>
  <si>
    <t>66.10</t>
  </si>
  <si>
    <t>35.47</t>
  </si>
  <si>
    <t>21.80</t>
  </si>
  <si>
    <t>69.19</t>
  </si>
  <si>
    <t>30.151</t>
  </si>
  <si>
    <t>17.47</t>
  </si>
  <si>
    <t>41.37</t>
  </si>
  <si>
    <t>30.157</t>
  </si>
  <si>
    <t>21.82</t>
  </si>
  <si>
    <t>71.50</t>
  </si>
  <si>
    <t>76.106</t>
  </si>
  <si>
    <t>41.38</t>
  </si>
  <si>
    <t>74.37</t>
  </si>
  <si>
    <t>20.31</t>
  </si>
  <si>
    <t>40.80</t>
  </si>
  <si>
    <t>45.34</t>
  </si>
  <si>
    <t>35.56</t>
  </si>
  <si>
    <t>40.83</t>
  </si>
  <si>
    <t>33.26</t>
  </si>
  <si>
    <t>30.156</t>
  </si>
  <si>
    <t>30.155</t>
  </si>
  <si>
    <t>30.154</t>
  </si>
  <si>
    <t>землище с. Скалско, ЕКАТТЕ  66768</t>
  </si>
  <si>
    <t>землище с. Славейково, ЕКАТТЕ  66977</t>
  </si>
  <si>
    <t>190.16</t>
  </si>
  <si>
    <t>23.14</t>
  </si>
  <si>
    <t>21.21</t>
  </si>
  <si>
    <t>23.13</t>
  </si>
  <si>
    <t>61.17</t>
  </si>
  <si>
    <t>21.23</t>
  </si>
  <si>
    <t>37.26</t>
  </si>
  <si>
    <t>37.27</t>
  </si>
  <si>
    <t>57.22</t>
  </si>
  <si>
    <t>32.44</t>
  </si>
  <si>
    <t>68.14</t>
  </si>
  <si>
    <t>32.45</t>
  </si>
  <si>
    <t>70.30</t>
  </si>
  <si>
    <t>30.21</t>
  </si>
  <si>
    <t>75.33</t>
  </si>
  <si>
    <t>30.22</t>
  </si>
  <si>
    <t>88.23</t>
  </si>
  <si>
    <t>55.10</t>
  </si>
  <si>
    <t>56.7</t>
  </si>
  <si>
    <t>38.12</t>
  </si>
  <si>
    <t>45.15</t>
  </si>
  <si>
    <t>75.27</t>
  </si>
  <si>
    <t>13.20</t>
  </si>
  <si>
    <t>63.19</t>
  </si>
  <si>
    <t>16.16</t>
  </si>
  <si>
    <t>32.46</t>
  </si>
  <si>
    <t>64.12</t>
  </si>
  <si>
    <t>260.19</t>
  </si>
  <si>
    <t>15.15</t>
  </si>
  <si>
    <t>35.15</t>
  </si>
  <si>
    <t>46.19</t>
  </si>
  <si>
    <t>79.12</t>
  </si>
  <si>
    <t>13.26</t>
  </si>
  <si>
    <t>31.23</t>
  </si>
  <si>
    <t>20.19</t>
  </si>
  <si>
    <t>31.21</t>
  </si>
  <si>
    <t>88.18</t>
  </si>
  <si>
    <t>20.17</t>
  </si>
  <si>
    <t>77.22</t>
  </si>
  <si>
    <t>15.17</t>
  </si>
  <si>
    <t>54.16</t>
  </si>
  <si>
    <t>87.14</t>
  </si>
  <si>
    <t>83.13</t>
  </si>
  <si>
    <t>77.25</t>
  </si>
  <si>
    <t>190.15</t>
  </si>
  <si>
    <t>57.23</t>
  </si>
  <si>
    <t>землище с. Туркинча, ЕКАТТЕ  73465</t>
  </si>
  <si>
    <t>51.129</t>
  </si>
  <si>
    <t>68.45</t>
  </si>
  <si>
    <t>68.46</t>
  </si>
  <si>
    <t>62.24</t>
  </si>
  <si>
    <t>50.37</t>
  </si>
  <si>
    <t>62.54</t>
  </si>
  <si>
    <t>62.25</t>
  </si>
  <si>
    <t>51.141</t>
  </si>
  <si>
    <t>58.12</t>
  </si>
  <si>
    <t>51.128</t>
  </si>
  <si>
    <t>68.68</t>
  </si>
  <si>
    <t>21.33</t>
  </si>
  <si>
    <t>18.71</t>
  </si>
  <si>
    <t>25.30</t>
  </si>
  <si>
    <t>36.55</t>
  </si>
  <si>
    <t>143.15</t>
  </si>
  <si>
    <t>144.168</t>
  </si>
  <si>
    <t>144.18</t>
  </si>
  <si>
    <t>49.30</t>
  </si>
  <si>
    <t>12.223</t>
  </si>
  <si>
    <t>12.24</t>
  </si>
  <si>
    <t>118.53</t>
  </si>
  <si>
    <t>118.52</t>
  </si>
  <si>
    <t>70.12</t>
  </si>
  <si>
    <t>106.39</t>
  </si>
  <si>
    <t>117.38</t>
  </si>
  <si>
    <t>65.90</t>
  </si>
  <si>
    <t>72.48</t>
  </si>
  <si>
    <t>55.49</t>
  </si>
  <si>
    <t>134.283</t>
  </si>
  <si>
    <t>126.42</t>
  </si>
  <si>
    <t>124.34</t>
  </si>
  <si>
    <t>133.40</t>
  </si>
  <si>
    <t>67.56</t>
  </si>
  <si>
    <t>94.21</t>
  </si>
  <si>
    <t>102.24</t>
  </si>
  <si>
    <t>13.213</t>
  </si>
  <si>
    <t>81.32</t>
  </si>
  <si>
    <t>84.15</t>
  </si>
  <si>
    <t>85.2</t>
  </si>
  <si>
    <t>79.91</t>
  </si>
  <si>
    <t>112.27</t>
  </si>
  <si>
    <t>106.38</t>
  </si>
  <si>
    <t>104.31</t>
  </si>
  <si>
    <t>59.22</t>
  </si>
  <si>
    <t>81.31</t>
  </si>
  <si>
    <t>83.91</t>
  </si>
  <si>
    <t>90.20</t>
  </si>
  <si>
    <t>73.85</t>
  </si>
  <si>
    <t>74.35</t>
  </si>
  <si>
    <t>81.91</t>
  </si>
  <si>
    <t>73.12</t>
  </si>
  <si>
    <t>61.23</t>
  </si>
  <si>
    <t>33.15</t>
  </si>
  <si>
    <t>79.19</t>
  </si>
  <si>
    <t>83.22</t>
  </si>
  <si>
    <t>61.22</t>
  </si>
  <si>
    <t>89.14</t>
  </si>
  <si>
    <t>66.28</t>
  </si>
  <si>
    <t>90.21</t>
  </si>
  <si>
    <t>74.34</t>
  </si>
  <si>
    <t>12.25</t>
  </si>
  <si>
    <t>79.18</t>
  </si>
  <si>
    <t>83.21</t>
  </si>
  <si>
    <t>87.102</t>
  </si>
  <si>
    <t>87.15</t>
  </si>
  <si>
    <t>85.1</t>
  </si>
  <si>
    <t>45.28</t>
  </si>
  <si>
    <t>землище с. Царева ливада, ЕКАТТЕ  12677</t>
  </si>
  <si>
    <t>18.43</t>
  </si>
  <si>
    <t>29.24</t>
  </si>
  <si>
    <t>18.44</t>
  </si>
  <si>
    <t>22.123</t>
  </si>
  <si>
    <t>18.41</t>
  </si>
  <si>
    <t>17.75</t>
  </si>
  <si>
    <t>22.125</t>
  </si>
  <si>
    <t>22.126</t>
  </si>
  <si>
    <t>22.130</t>
  </si>
  <si>
    <t>22.121</t>
  </si>
  <si>
    <t>22.140</t>
  </si>
  <si>
    <t>22.120</t>
  </si>
  <si>
    <t>22.122</t>
  </si>
  <si>
    <t>22.128</t>
  </si>
  <si>
    <t>22.131</t>
  </si>
  <si>
    <t>22.129</t>
  </si>
  <si>
    <t>26.25</t>
  </si>
  <si>
    <t>22.127</t>
  </si>
  <si>
    <t>23.7</t>
  </si>
  <si>
    <t>30.12</t>
  </si>
  <si>
    <t>землище с. Чуково, ЕКАТТЕ  81726</t>
  </si>
  <si>
    <t>97.54</t>
  </si>
  <si>
    <t>76.34</t>
  </si>
  <si>
    <t>24.26</t>
  </si>
  <si>
    <t>77.26</t>
  </si>
  <si>
    <t>20.9</t>
  </si>
  <si>
    <t>23.126</t>
  </si>
  <si>
    <t>24.46</t>
  </si>
  <si>
    <t>24.5</t>
  </si>
  <si>
    <t>32.73</t>
  </si>
  <si>
    <t>78.29</t>
  </si>
  <si>
    <t>96.196</t>
  </si>
  <si>
    <t>94.195</t>
  </si>
  <si>
    <t>24.112</t>
  </si>
  <si>
    <t>70.33</t>
  </si>
  <si>
    <t>24.77</t>
  </si>
  <si>
    <t>16.25</t>
  </si>
  <si>
    <t>17.13</t>
  </si>
  <si>
    <t>65.25</t>
  </si>
  <si>
    <t>21.26</t>
  </si>
  <si>
    <t>33.106</t>
  </si>
  <si>
    <t>11.35</t>
  </si>
  <si>
    <t>78.28</t>
  </si>
  <si>
    <t>80.8</t>
  </si>
  <si>
    <t>11.11</t>
  </si>
  <si>
    <t>23.155</t>
  </si>
  <si>
    <t>11.8</t>
  </si>
  <si>
    <t>23.15</t>
  </si>
  <si>
    <t>32.127</t>
  </si>
  <si>
    <t>65.66</t>
  </si>
  <si>
    <t>65.9</t>
  </si>
  <si>
    <t>24.98</t>
  </si>
  <si>
    <t>24.145</t>
  </si>
  <si>
    <t>15.2</t>
  </si>
  <si>
    <t>24.108</t>
  </si>
  <si>
    <t>65.53</t>
  </si>
  <si>
    <t>33.147</t>
  </si>
  <si>
    <t>65.28</t>
  </si>
  <si>
    <t>98.81</t>
  </si>
  <si>
    <t>16.31</t>
  </si>
  <si>
    <t>23.51</t>
  </si>
  <si>
    <t>33.131</t>
  </si>
  <si>
    <t>33.146</t>
  </si>
  <si>
    <t>10.9</t>
  </si>
  <si>
    <t>88.15</t>
  </si>
  <si>
    <t>88.52</t>
  </si>
  <si>
    <t>93.156</t>
  </si>
  <si>
    <t>землище с. Янтра, ЕКАТТЕ  87463</t>
  </si>
  <si>
    <t xml:space="preserve">Списък на ПП, и канали попадащи в масиви за ползване по ползватели с НТП - Обработваеми земи за стопанска 2020/2021 г. </t>
  </si>
  <si>
    <t>СОРТОВИ СЕМЕНА-ВАРДИМ ЕАД</t>
  </si>
  <si>
    <t>ЧЕХ &amp; П ООД</t>
  </si>
  <si>
    <t>69.276</t>
  </si>
  <si>
    <t>70.271</t>
  </si>
  <si>
    <t>75.261</t>
  </si>
  <si>
    <t>78.243</t>
  </si>
  <si>
    <t>92.298</t>
  </si>
  <si>
    <t>92.299</t>
  </si>
  <si>
    <t>166.243</t>
  </si>
  <si>
    <t>38.158</t>
  </si>
  <si>
    <t>38.160</t>
  </si>
  <si>
    <t>42.239</t>
  </si>
  <si>
    <t xml:space="preserve">Списък на ПП, и канали попадащи в масиви за ползване по ползватели с НТП - Трайни насаждения за стопанска 2020/2021 г. </t>
  </si>
  <si>
    <t>20.53</t>
  </si>
  <si>
    <t>20.172</t>
  </si>
  <si>
    <t>РОЛЕС ЕООД</t>
  </si>
  <si>
    <t>55.245</t>
  </si>
  <si>
    <t>МРЕЖАТА ВТ ЕООД</t>
  </si>
  <si>
    <t>14.122</t>
  </si>
  <si>
    <t>14.123</t>
  </si>
  <si>
    <t>14.126</t>
  </si>
  <si>
    <t>14.127</t>
  </si>
  <si>
    <t>14.128</t>
  </si>
  <si>
    <t>14.129</t>
  </si>
  <si>
    <t>14.130</t>
  </si>
  <si>
    <t>14.131</t>
  </si>
  <si>
    <t>15.74</t>
  </si>
  <si>
    <t>15.94</t>
  </si>
  <si>
    <t>16.94</t>
  </si>
  <si>
    <t>17.23</t>
  </si>
  <si>
    <t>27.27</t>
  </si>
  <si>
    <t>29.97</t>
  </si>
  <si>
    <t>29.98</t>
  </si>
  <si>
    <t>29.99</t>
  </si>
  <si>
    <t>35.28</t>
  </si>
  <si>
    <t>42.50</t>
  </si>
  <si>
    <t>42.51</t>
  </si>
  <si>
    <t>74.353</t>
  </si>
  <si>
    <t>76.65</t>
  </si>
  <si>
    <t>77.118</t>
  </si>
  <si>
    <t>84.32</t>
  </si>
  <si>
    <t>84.40</t>
  </si>
  <si>
    <t>84.42</t>
  </si>
  <si>
    <t>87.346</t>
  </si>
  <si>
    <t>89.62</t>
  </si>
  <si>
    <t>90.51</t>
  </si>
  <si>
    <t>90.52</t>
  </si>
  <si>
    <t>90.216</t>
  </si>
  <si>
    <t>90.229</t>
  </si>
  <si>
    <t>92.39</t>
  </si>
  <si>
    <t>92.629</t>
  </si>
  <si>
    <t>98.216</t>
  </si>
  <si>
    <t>99.229</t>
  </si>
  <si>
    <t>100.616</t>
  </si>
  <si>
    <t>101.229</t>
  </si>
  <si>
    <t>86.71</t>
  </si>
  <si>
    <t>86.72</t>
  </si>
  <si>
    <t>55.533</t>
  </si>
  <si>
    <t>66.561</t>
  </si>
  <si>
    <t>33.29</t>
  </si>
  <si>
    <t>97.6</t>
  </si>
  <si>
    <t>104.11</t>
  </si>
  <si>
    <t>111.23</t>
  </si>
  <si>
    <t>112.6</t>
  </si>
  <si>
    <t>116.11</t>
  </si>
  <si>
    <t>116.12</t>
  </si>
  <si>
    <t>ЕЛ ЕЙ ВИ ЕООД</t>
  </si>
  <si>
    <t>КРИСТЕЛ БИОАГРО ЕООД</t>
  </si>
  <si>
    <t>Общо за ползвателя</t>
  </si>
  <si>
    <t>39.50</t>
  </si>
  <si>
    <t>44.87</t>
  </si>
  <si>
    <t>50.40</t>
  </si>
  <si>
    <t>59.44</t>
  </si>
  <si>
    <t>21.27</t>
  </si>
  <si>
    <t>23.58</t>
  </si>
  <si>
    <t>70.72</t>
  </si>
  <si>
    <t>30.153</t>
  </si>
  <si>
    <t>36.85</t>
  </si>
  <si>
    <t>37.28</t>
  </si>
  <si>
    <t>70.31</t>
  </si>
  <si>
    <t>82.6</t>
  </si>
  <si>
    <t>49.41</t>
  </si>
  <si>
    <t>45.26</t>
  </si>
  <si>
    <t>45.27</t>
  </si>
  <si>
    <t>46.54</t>
  </si>
  <si>
    <t>46.55</t>
  </si>
  <si>
    <t>68.47</t>
  </si>
  <si>
    <t>68.48</t>
  </si>
  <si>
    <t>82.7</t>
  </si>
  <si>
    <t>104.30</t>
  </si>
  <si>
    <t>84.16</t>
  </si>
  <si>
    <t>84.95</t>
  </si>
  <si>
    <t>24.39</t>
  </si>
  <si>
    <t>65.105</t>
  </si>
  <si>
    <t>39.84</t>
  </si>
  <si>
    <t>71.15</t>
  </si>
  <si>
    <t>88.49</t>
  </si>
  <si>
    <t>88.81</t>
  </si>
  <si>
    <t>19.86</t>
  </si>
  <si>
    <t>"О Ч" ЕООД</t>
  </si>
  <si>
    <t>50.14</t>
  </si>
  <si>
    <t>82.33</t>
  </si>
  <si>
    <t>56.191</t>
  </si>
  <si>
    <t>ЧЕХ &amp; П EООД</t>
  </si>
  <si>
    <t>70.15</t>
  </si>
  <si>
    <t>96.684</t>
  </si>
  <si>
    <t>11.256</t>
  </si>
  <si>
    <t>4.239</t>
  </si>
  <si>
    <t>ЕВРОСЕЛ ЕООД</t>
  </si>
  <si>
    <t>68.36</t>
  </si>
  <si>
    <t>25.9</t>
  </si>
  <si>
    <t>41.23</t>
  </si>
  <si>
    <t>66.8</t>
  </si>
  <si>
    <t>70.14</t>
  </si>
  <si>
    <t>71.22</t>
  </si>
  <si>
    <t>52.9</t>
  </si>
  <si>
    <t>59.9</t>
  </si>
  <si>
    <t>61.9</t>
  </si>
  <si>
    <t>68.32</t>
  </si>
  <si>
    <t>21.19</t>
  </si>
  <si>
    <t>116.246</t>
  </si>
  <si>
    <t>124.4</t>
  </si>
  <si>
    <t>Отводнит. канал</t>
  </si>
  <si>
    <t>128.217</t>
  </si>
  <si>
    <t>85.25</t>
  </si>
  <si>
    <t>ДАНЧО  НЕСТОРОВ</t>
  </si>
  <si>
    <t>КРАСИМИР  БУРМОВ</t>
  </si>
  <si>
    <t>КАМЕЛИЯ  БУРМОВА</t>
  </si>
  <si>
    <t>ЛЮБОМИР  НЕСТОРОВ</t>
  </si>
  <si>
    <t>ДАНИЕЛ  БУРМОВ</t>
  </si>
  <si>
    <t>ЙОРДАН  МИНЧЕВ</t>
  </si>
  <si>
    <t>ЕМИЛ  АЛЕКСАНДРОВ</t>
  </si>
  <si>
    <t>Пламен Брусев</t>
  </si>
  <si>
    <t>БОНКА БОНЕВА</t>
  </si>
  <si>
    <t>ЙОРДАН МИНЧЕВ</t>
  </si>
  <si>
    <t>ДИМИТЪР  МАРИНОВ</t>
  </si>
  <si>
    <t>ТИХОМИР  РАДЕВ</t>
  </si>
  <si>
    <t>Росен  Димитров</t>
  </si>
  <si>
    <t>ИВАНЧО  ИВАНОВ</t>
  </si>
  <si>
    <t>Пламен  Брусев</t>
  </si>
  <si>
    <t>ЙОРДАН ПЕТРОВ</t>
  </si>
  <si>
    <t>ВЪРБАН  ВЪРБАНОВ</t>
  </si>
  <si>
    <t>ТРИФОН  ОБРЕШКОВ</t>
  </si>
  <si>
    <t>ГАНЧО  ВАЧКОВ</t>
  </si>
  <si>
    <t>ТИХОМИР  ТОТЕВ</t>
  </si>
  <si>
    <t>РАДКА МИТОВА</t>
  </si>
  <si>
    <t>НИКОЛАЙ  МИТОВ</t>
  </si>
  <si>
    <t>ЛЮБОМИР НЕСТОРОВ</t>
  </si>
  <si>
    <t>РОСИЦА  ДИМКОВА</t>
  </si>
  <si>
    <t>БОЙКА ПЕНЧЕВА</t>
  </si>
  <si>
    <t>МАРТИН  ДИМИТРОВ</t>
  </si>
  <si>
    <t>ЕРЕДЖЕБ  МЕХМЕДОВ</t>
  </si>
  <si>
    <t>СЕЙХАН  СЮЛЕЙМАНОВ</t>
  </si>
  <si>
    <t>БОЙКА  ПЕНЧЕВА</t>
  </si>
  <si>
    <t>ГАНЧО ВАЧКОВ</t>
  </si>
  <si>
    <t>ДАНИЕЛ  СТЕФАНОВ</t>
  </si>
  <si>
    <t>МАРТИН ДИМИТРОВ</t>
  </si>
  <si>
    <t>ГЕНАДИ ГЕНЕВ</t>
  </si>
  <si>
    <t>ЦАНКА  ЛАФЧИЕВА</t>
  </si>
  <si>
    <t>ТРИФОН ОБРЕШКОВ</t>
  </si>
  <si>
    <t>СТОЯН СТОЯНОВ</t>
  </si>
  <si>
    <t>МАРИЕЛА МИХАЙЛОВА</t>
  </si>
  <si>
    <t>РАДКА  МИТОВА</t>
  </si>
  <si>
    <t>СТАНИСЛАВ  СТЕФАНОВ</t>
  </si>
  <si>
    <t>АНГЕЛИНА  ЦАНКОВА</t>
  </si>
  <si>
    <t>НИКОЛАЙ АРАБАДЖИЙСКИ</t>
  </si>
  <si>
    <t>БОНКА  БОНЕВА</t>
  </si>
  <si>
    <t>СТАНИСЛАВ ГАНЧЕВ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</si>
</sst>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[$-402]dd\ mmmm\ yyyy\ &quot;г.&quot;"/>
    <numFmt numFmtId="184" formatCode="hh:mm:ss\ &quot;ч.&quot;"/>
  </numFmts>
  <fonts count="5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CourierCyr"/>
      <family val="3"/>
    </font>
    <font>
      <b/>
      <sz val="11"/>
      <name val="CourierCy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ourierCy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ourierCyr"/>
      <family val="3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 applyProtection="1">
      <alignment horizontal="center" wrapText="1" readingOrder="1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 readingOrder="1"/>
      <protection locked="0"/>
    </xf>
    <xf numFmtId="0" fontId="7" fillId="0" borderId="0" xfId="0" applyNumberFormat="1" applyFont="1" applyAlignment="1" applyProtection="1">
      <alignment horizontal="left" wrapText="1" readingOrder="1"/>
      <protection locked="0"/>
    </xf>
    <xf numFmtId="0" fontId="2" fillId="0" borderId="0" xfId="0" applyNumberFormat="1" applyFont="1" applyAlignment="1" applyProtection="1">
      <alignment horizontal="left" wrapText="1" readingOrder="1"/>
      <protection locked="0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0" fillId="0" borderId="0" xfId="0" applyFont="1" applyAlignment="1">
      <alignment horizontal="left"/>
    </xf>
    <xf numFmtId="180" fontId="50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right"/>
    </xf>
    <xf numFmtId="0" fontId="49" fillId="0" borderId="11" xfId="0" applyFont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1" fillId="0" borderId="0" xfId="0" applyNumberFormat="1" applyFont="1" applyAlignment="1" applyProtection="1">
      <alignment horizontal="left" wrapText="1" readingOrder="1"/>
      <protection locked="0"/>
    </xf>
    <xf numFmtId="0" fontId="1" fillId="0" borderId="0" xfId="0" applyNumberFormat="1" applyFont="1" applyAlignment="1" applyProtection="1">
      <alignment horizontal="center" wrapText="1" readingOrder="1"/>
      <protection locked="0"/>
    </xf>
    <xf numFmtId="180" fontId="3" fillId="0" borderId="11" xfId="0" applyNumberFormat="1" applyFont="1" applyBorder="1" applyAlignment="1" applyProtection="1">
      <alignment horizontal="center" wrapText="1"/>
      <protection locked="0"/>
    </xf>
    <xf numFmtId="0" fontId="48" fillId="0" borderId="11" xfId="0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49" fillId="0" borderId="0" xfId="0" applyFont="1" applyAlignment="1">
      <alignment wrapText="1"/>
    </xf>
    <xf numFmtId="0" fontId="49" fillId="0" borderId="0" xfId="0" applyFont="1" applyFill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" fontId="48" fillId="0" borderId="11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180" fontId="49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 wrapText="1" readingOrder="1"/>
      <protection locked="0"/>
    </xf>
    <xf numFmtId="0" fontId="8" fillId="0" borderId="0" xfId="0" applyNumberFormat="1" applyFont="1" applyAlignment="1" applyProtection="1">
      <alignment horizontal="left" wrapText="1" readingOrder="1"/>
      <protection locked="0"/>
    </xf>
    <xf numFmtId="0" fontId="8" fillId="0" borderId="0" xfId="0" applyNumberFormat="1" applyFont="1" applyAlignment="1" applyProtection="1">
      <alignment horizontal="center" wrapText="1" readingOrder="1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9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wrapText="1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" fillId="0" borderId="11" xfId="0" applyNumberFormat="1" applyFont="1" applyBorder="1" applyAlignment="1" applyProtection="1">
      <alignment horizontal="left" wrapText="1" readingOrder="1"/>
      <protection locked="0"/>
    </xf>
    <xf numFmtId="0" fontId="2" fillId="0" borderId="11" xfId="0" applyNumberFormat="1" applyFont="1" applyBorder="1" applyAlignment="1" applyProtection="1">
      <alignment horizontal="center" wrapText="1" readingOrder="1"/>
      <protection locked="0"/>
    </xf>
    <xf numFmtId="0" fontId="3" fillId="0" borderId="11" xfId="0" applyNumberFormat="1" applyFont="1" applyBorder="1" applyAlignment="1" applyProtection="1">
      <alignment horizontal="left" wrapText="1" readingOrder="1"/>
      <protection locked="0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180" fontId="3" fillId="0" borderId="11" xfId="0" applyNumberFormat="1" applyFont="1" applyBorder="1" applyAlignment="1" applyProtection="1">
      <alignment wrapText="1" readingOrder="1"/>
      <protection locked="0"/>
    </xf>
    <xf numFmtId="0" fontId="9" fillId="0" borderId="0" xfId="0" applyFont="1" applyAlignment="1">
      <alignment/>
    </xf>
    <xf numFmtId="180" fontId="1" fillId="0" borderId="11" xfId="0" applyNumberFormat="1" applyFont="1" applyBorder="1" applyAlignment="1">
      <alignment horizontal="right" vertical="center" wrapText="1"/>
    </xf>
    <xf numFmtId="180" fontId="5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2" fontId="0" fillId="0" borderId="0" xfId="0" applyNumberFormat="1" applyAlignment="1">
      <alignment horizontal="right" wrapText="1"/>
    </xf>
    <xf numFmtId="0" fontId="2" fillId="0" borderId="11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right" wrapText="1"/>
    </xf>
    <xf numFmtId="0" fontId="49" fillId="0" borderId="13" xfId="0" applyFont="1" applyFill="1" applyBorder="1" applyAlignment="1">
      <alignment/>
    </xf>
    <xf numFmtId="180" fontId="3" fillId="0" borderId="11" xfId="0" applyNumberFormat="1" applyFont="1" applyBorder="1" applyAlignment="1" applyProtection="1">
      <alignment horizontal="center" wrapText="1" readingOrder="1"/>
      <protection locked="0"/>
    </xf>
    <xf numFmtId="2" fontId="3" fillId="0" borderId="11" xfId="0" applyNumberFormat="1" applyFont="1" applyBorder="1" applyAlignment="1" applyProtection="1">
      <alignment horizontal="center" wrapText="1"/>
      <protection locked="0"/>
    </xf>
    <xf numFmtId="0" fontId="49" fillId="0" borderId="0" xfId="0" applyFont="1" applyAlignment="1">
      <alignment horizontal="center" wrapText="1"/>
    </xf>
    <xf numFmtId="0" fontId="49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 applyProtection="1">
      <alignment horizontal="center" wrapText="1" readingOrder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9.421875" style="9" customWidth="1"/>
    <col min="2" max="2" width="11.57421875" style="9" customWidth="1"/>
    <col min="3" max="3" width="10.8515625" style="9" customWidth="1"/>
    <col min="4" max="4" width="13.57421875" style="9" customWidth="1"/>
    <col min="5" max="5" width="10.28125" style="9" customWidth="1"/>
    <col min="6" max="6" width="12.57421875" style="9" customWidth="1"/>
    <col min="7" max="7" width="11.00390625" style="9" customWidth="1"/>
    <col min="8" max="8" width="31.00390625" style="9" customWidth="1"/>
    <col min="9" max="250" width="9.140625" style="9" customWidth="1"/>
    <col min="251" max="251" width="9.140625" style="10" customWidth="1"/>
    <col min="252" max="16384" width="9.140625" style="10" customWidth="1"/>
  </cols>
  <sheetData>
    <row r="1" spans="1:250" s="1" customFormat="1" ht="15" customHeight="1">
      <c r="A1" s="85" t="s">
        <v>799</v>
      </c>
      <c r="B1" s="85"/>
      <c r="C1" s="85"/>
      <c r="D1" s="85"/>
      <c r="E1" s="85"/>
      <c r="F1" s="85"/>
      <c r="G1" s="85"/>
      <c r="H1" s="8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250" s="1" customFormat="1" ht="12.75">
      <c r="A2" s="86" t="s">
        <v>306</v>
      </c>
      <c r="B2" s="86"/>
      <c r="C2" s="86"/>
      <c r="D2" s="86"/>
      <c r="E2" s="86"/>
      <c r="F2" s="86"/>
      <c r="G2" s="86"/>
      <c r="H2" s="8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s="1" customFormat="1" ht="12.75">
      <c r="A3" s="87"/>
      <c r="B3" s="87"/>
      <c r="C3" s="87"/>
      <c r="D3" s="87"/>
      <c r="E3" s="87"/>
      <c r="F3" s="87"/>
      <c r="G3" s="8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s="1" customFormat="1" ht="12.75">
      <c r="A4" s="9"/>
      <c r="B4" s="10"/>
      <c r="C4" s="10"/>
      <c r="D4" s="10"/>
      <c r="E4" s="10"/>
      <c r="F4" s="10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1" s="1" customFormat="1" ht="48" customHeight="1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1" customFormat="1" ht="12.75">
      <c r="A6" s="45" t="s">
        <v>7</v>
      </c>
      <c r="B6" s="46" t="s">
        <v>201</v>
      </c>
      <c r="C6" s="57">
        <v>4.064</v>
      </c>
      <c r="D6" s="57">
        <v>1.756</v>
      </c>
      <c r="E6" s="47">
        <v>21</v>
      </c>
      <c r="F6" s="33">
        <f>D6*E6</f>
        <v>36.876</v>
      </c>
      <c r="G6" s="48" t="s">
        <v>6</v>
      </c>
      <c r="H6" s="48" t="s">
        <v>800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1" customFormat="1" ht="12.75">
      <c r="A7" s="45" t="s">
        <v>7</v>
      </c>
      <c r="B7" s="46" t="s">
        <v>200</v>
      </c>
      <c r="C7" s="57">
        <v>4.871</v>
      </c>
      <c r="D7" s="57">
        <v>0.013</v>
      </c>
      <c r="E7" s="47">
        <v>21</v>
      </c>
      <c r="F7" s="33">
        <f aca="true" t="shared" si="0" ref="F7:F70">D7*E7</f>
        <v>0.27299999999999996</v>
      </c>
      <c r="G7" s="49" t="s">
        <v>6</v>
      </c>
      <c r="H7" s="49" t="s">
        <v>800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" customFormat="1" ht="12.75">
      <c r="A8" s="45" t="s">
        <v>7</v>
      </c>
      <c r="B8" s="46" t="s">
        <v>200</v>
      </c>
      <c r="C8" s="57">
        <v>4.871</v>
      </c>
      <c r="D8" s="57">
        <v>3.106</v>
      </c>
      <c r="E8" s="47">
        <v>21</v>
      </c>
      <c r="F8" s="33">
        <f t="shared" si="0"/>
        <v>65.226</v>
      </c>
      <c r="G8" s="49" t="s">
        <v>6</v>
      </c>
      <c r="H8" s="49" t="s">
        <v>800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s="1" customFormat="1" ht="12.75">
      <c r="A9" s="45" t="s">
        <v>7</v>
      </c>
      <c r="B9" s="46" t="s">
        <v>203</v>
      </c>
      <c r="C9" s="57">
        <v>1.21</v>
      </c>
      <c r="D9" s="57">
        <v>0.219</v>
      </c>
      <c r="E9" s="47">
        <v>21</v>
      </c>
      <c r="F9" s="33">
        <f t="shared" si="0"/>
        <v>4.599</v>
      </c>
      <c r="G9" s="49" t="s">
        <v>6</v>
      </c>
      <c r="H9" s="49" t="s">
        <v>800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s="1" customFormat="1" ht="12.75">
      <c r="A10" s="45" t="s">
        <v>7</v>
      </c>
      <c r="B10" s="46" t="s">
        <v>203</v>
      </c>
      <c r="C10" s="57">
        <v>1.21</v>
      </c>
      <c r="D10" s="57">
        <v>0.746</v>
      </c>
      <c r="E10" s="47">
        <v>21</v>
      </c>
      <c r="F10" s="33">
        <f t="shared" si="0"/>
        <v>15.666</v>
      </c>
      <c r="G10" s="49" t="s">
        <v>6</v>
      </c>
      <c r="H10" s="49" t="s">
        <v>800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  <row r="11" spans="1:251" s="1" customFormat="1" ht="12.75">
      <c r="A11" s="45" t="s">
        <v>7</v>
      </c>
      <c r="B11" s="46" t="s">
        <v>204</v>
      </c>
      <c r="C11" s="57">
        <v>1.229</v>
      </c>
      <c r="D11" s="57">
        <v>0.292</v>
      </c>
      <c r="E11" s="47">
        <v>21</v>
      </c>
      <c r="F11" s="33">
        <f t="shared" si="0"/>
        <v>6.132</v>
      </c>
      <c r="G11" s="49" t="s">
        <v>6</v>
      </c>
      <c r="H11" s="49" t="s">
        <v>800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s="1" customFormat="1" ht="12.75">
      <c r="A12" s="45" t="s">
        <v>7</v>
      </c>
      <c r="B12" s="46" t="s">
        <v>204</v>
      </c>
      <c r="C12" s="57">
        <v>1.229</v>
      </c>
      <c r="D12" s="57">
        <v>0.688</v>
      </c>
      <c r="E12" s="47">
        <v>21</v>
      </c>
      <c r="F12" s="33">
        <f t="shared" si="0"/>
        <v>14.447999999999999</v>
      </c>
      <c r="G12" s="49" t="s">
        <v>6</v>
      </c>
      <c r="H12" s="49" t="s">
        <v>800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spans="1:251" s="1" customFormat="1" ht="12.75">
      <c r="A13" s="45" t="s">
        <v>7</v>
      </c>
      <c r="B13" s="46" t="s">
        <v>205</v>
      </c>
      <c r="C13" s="57">
        <v>1.15</v>
      </c>
      <c r="D13" s="57">
        <v>0.056</v>
      </c>
      <c r="E13" s="47">
        <v>21</v>
      </c>
      <c r="F13" s="33">
        <f t="shared" si="0"/>
        <v>1.176</v>
      </c>
      <c r="G13" s="49" t="s">
        <v>6</v>
      </c>
      <c r="H13" s="49" t="s">
        <v>800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</row>
    <row r="14" spans="1:251" s="1" customFormat="1" ht="12.75">
      <c r="A14" s="45" t="s">
        <v>7</v>
      </c>
      <c r="B14" s="46" t="s">
        <v>205</v>
      </c>
      <c r="C14" s="57">
        <v>1.15</v>
      </c>
      <c r="D14" s="57">
        <v>0.774</v>
      </c>
      <c r="E14" s="47">
        <v>21</v>
      </c>
      <c r="F14" s="33">
        <f t="shared" si="0"/>
        <v>16.254</v>
      </c>
      <c r="G14" s="49" t="s">
        <v>6</v>
      </c>
      <c r="H14" s="49" t="s">
        <v>800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</row>
    <row r="15" spans="1:251" s="1" customFormat="1" ht="12.75">
      <c r="A15" s="45" t="s">
        <v>7</v>
      </c>
      <c r="B15" s="46" t="s">
        <v>202</v>
      </c>
      <c r="C15" s="57">
        <v>1.208</v>
      </c>
      <c r="D15" s="57">
        <v>0.167</v>
      </c>
      <c r="E15" s="47">
        <v>21</v>
      </c>
      <c r="F15" s="33">
        <f t="shared" si="0"/>
        <v>3.507</v>
      </c>
      <c r="G15" s="49" t="s">
        <v>6</v>
      </c>
      <c r="H15" s="49" t="s">
        <v>800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</row>
    <row r="16" spans="1:251" s="1" customFormat="1" ht="12.75">
      <c r="A16" s="45" t="s">
        <v>7</v>
      </c>
      <c r="B16" s="46" t="s">
        <v>202</v>
      </c>
      <c r="C16" s="57">
        <v>1.208</v>
      </c>
      <c r="D16" s="57">
        <v>0.809</v>
      </c>
      <c r="E16" s="47">
        <v>21</v>
      </c>
      <c r="F16" s="33">
        <f t="shared" si="0"/>
        <v>16.989</v>
      </c>
      <c r="G16" s="49" t="s">
        <v>6</v>
      </c>
      <c r="H16" s="49" t="s">
        <v>800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1:251" s="1" customFormat="1" ht="12.75">
      <c r="A17" s="45" t="s">
        <v>7</v>
      </c>
      <c r="B17" s="46" t="s">
        <v>212</v>
      </c>
      <c r="C17" s="57">
        <v>0.1</v>
      </c>
      <c r="D17" s="57">
        <v>0.1</v>
      </c>
      <c r="E17" s="47">
        <v>21</v>
      </c>
      <c r="F17" s="33">
        <f t="shared" si="0"/>
        <v>2.1</v>
      </c>
      <c r="G17" s="49" t="s">
        <v>6</v>
      </c>
      <c r="H17" s="49" t="s">
        <v>800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</row>
    <row r="18" spans="1:251" s="1" customFormat="1" ht="12.75">
      <c r="A18" s="45" t="s">
        <v>7</v>
      </c>
      <c r="B18" s="46" t="s">
        <v>208</v>
      </c>
      <c r="C18" s="57">
        <v>0.632</v>
      </c>
      <c r="D18" s="57">
        <v>0.55</v>
      </c>
      <c r="E18" s="47">
        <v>21</v>
      </c>
      <c r="F18" s="33">
        <f t="shared" si="0"/>
        <v>11.55</v>
      </c>
      <c r="G18" s="49" t="s">
        <v>6</v>
      </c>
      <c r="H18" s="49" t="s">
        <v>800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</row>
    <row r="19" spans="1:251" s="1" customFormat="1" ht="12.75">
      <c r="A19" s="45" t="s">
        <v>7</v>
      </c>
      <c r="B19" s="46" t="s">
        <v>209</v>
      </c>
      <c r="C19" s="57">
        <v>0.636</v>
      </c>
      <c r="D19" s="57">
        <v>0.553</v>
      </c>
      <c r="E19" s="47">
        <v>21</v>
      </c>
      <c r="F19" s="33">
        <f t="shared" si="0"/>
        <v>11.613000000000001</v>
      </c>
      <c r="G19" s="49" t="s">
        <v>6</v>
      </c>
      <c r="H19" s="49" t="s">
        <v>800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</row>
    <row r="20" spans="1:251" s="1" customFormat="1" ht="12.75">
      <c r="A20" s="45" t="s">
        <v>7</v>
      </c>
      <c r="B20" s="46" t="s">
        <v>207</v>
      </c>
      <c r="C20" s="57">
        <v>0.645</v>
      </c>
      <c r="D20" s="57">
        <v>0.593</v>
      </c>
      <c r="E20" s="47">
        <v>21</v>
      </c>
      <c r="F20" s="33">
        <f t="shared" si="0"/>
        <v>12.453</v>
      </c>
      <c r="G20" s="49" t="s">
        <v>6</v>
      </c>
      <c r="H20" s="49" t="s">
        <v>800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</row>
    <row r="21" spans="1:251" s="1" customFormat="1" ht="12.75">
      <c r="A21" s="45" t="s">
        <v>7</v>
      </c>
      <c r="B21" s="46" t="s">
        <v>210</v>
      </c>
      <c r="C21" s="57">
        <v>0.54</v>
      </c>
      <c r="D21" s="57">
        <v>0.455</v>
      </c>
      <c r="E21" s="47">
        <v>21</v>
      </c>
      <c r="F21" s="33">
        <f t="shared" si="0"/>
        <v>9.555</v>
      </c>
      <c r="G21" s="49" t="s">
        <v>6</v>
      </c>
      <c r="H21" s="49" t="s">
        <v>800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</row>
    <row r="22" spans="1:251" s="1" customFormat="1" ht="12.75">
      <c r="A22" s="45" t="s">
        <v>7</v>
      </c>
      <c r="B22" s="46" t="s">
        <v>211</v>
      </c>
      <c r="C22" s="57">
        <v>0.803</v>
      </c>
      <c r="D22" s="57">
        <v>0.329</v>
      </c>
      <c r="E22" s="47">
        <v>21</v>
      </c>
      <c r="F22" s="33">
        <f t="shared" si="0"/>
        <v>6.909000000000001</v>
      </c>
      <c r="G22" s="49" t="s">
        <v>6</v>
      </c>
      <c r="H22" s="49" t="s">
        <v>800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</row>
    <row r="23" spans="1:251" s="1" customFormat="1" ht="12.75">
      <c r="A23" s="45" t="s">
        <v>7</v>
      </c>
      <c r="B23" s="46" t="s">
        <v>206</v>
      </c>
      <c r="C23" s="57">
        <v>0.945</v>
      </c>
      <c r="D23" s="57">
        <v>0.645</v>
      </c>
      <c r="E23" s="47">
        <v>21</v>
      </c>
      <c r="F23" s="33">
        <f t="shared" si="0"/>
        <v>13.545</v>
      </c>
      <c r="G23" s="49" t="s">
        <v>6</v>
      </c>
      <c r="H23" s="49" t="s">
        <v>800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</row>
    <row r="24" spans="1:251" s="2" customFormat="1" ht="12.75">
      <c r="A24" s="50"/>
      <c r="B24" s="51"/>
      <c r="C24" s="58">
        <f>SUM(C6:C23)</f>
        <v>27.700999999999997</v>
      </c>
      <c r="D24" s="58">
        <f>SUM(D6:D23)</f>
        <v>11.851</v>
      </c>
      <c r="E24" s="53">
        <v>21</v>
      </c>
      <c r="F24" s="53">
        <f>SUM(F6:F23)</f>
        <v>248.87099999999998</v>
      </c>
      <c r="G24" s="52"/>
      <c r="H24" s="30" t="s">
        <v>213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</row>
    <row r="25" spans="1:8" ht="12.75">
      <c r="A25" s="45" t="s">
        <v>7</v>
      </c>
      <c r="B25" s="46" t="s">
        <v>214</v>
      </c>
      <c r="C25" s="57">
        <v>2.001</v>
      </c>
      <c r="D25" s="57">
        <v>1.154</v>
      </c>
      <c r="E25" s="47">
        <v>21</v>
      </c>
      <c r="F25" s="33">
        <f t="shared" si="0"/>
        <v>24.233999999999998</v>
      </c>
      <c r="G25" s="49" t="s">
        <v>6</v>
      </c>
      <c r="H25" s="49" t="s">
        <v>801</v>
      </c>
    </row>
    <row r="26" spans="1:8" ht="12.75">
      <c r="A26" s="45" t="s">
        <v>7</v>
      </c>
      <c r="B26" s="46" t="s">
        <v>217</v>
      </c>
      <c r="C26" s="57">
        <v>1.146</v>
      </c>
      <c r="D26" s="57">
        <v>0.152</v>
      </c>
      <c r="E26" s="47">
        <v>21</v>
      </c>
      <c r="F26" s="33">
        <f t="shared" si="0"/>
        <v>3.1919999999999997</v>
      </c>
      <c r="G26" s="49" t="s">
        <v>6</v>
      </c>
      <c r="H26" s="49" t="s">
        <v>801</v>
      </c>
    </row>
    <row r="27" spans="1:8" ht="12.75">
      <c r="A27" s="45" t="s">
        <v>7</v>
      </c>
      <c r="B27" s="46" t="s">
        <v>216</v>
      </c>
      <c r="C27" s="57">
        <v>0.936</v>
      </c>
      <c r="D27" s="57">
        <v>0.538</v>
      </c>
      <c r="E27" s="47">
        <v>21</v>
      </c>
      <c r="F27" s="33">
        <f t="shared" si="0"/>
        <v>11.298</v>
      </c>
      <c r="G27" s="49" t="s">
        <v>6</v>
      </c>
      <c r="H27" s="49" t="s">
        <v>801</v>
      </c>
    </row>
    <row r="28" spans="1:8" ht="12.75">
      <c r="A28" s="45" t="s">
        <v>7</v>
      </c>
      <c r="B28" s="46" t="s">
        <v>215</v>
      </c>
      <c r="C28" s="57">
        <v>0.703</v>
      </c>
      <c r="D28" s="57">
        <v>0.655</v>
      </c>
      <c r="E28" s="47">
        <v>21</v>
      </c>
      <c r="F28" s="33">
        <f t="shared" si="0"/>
        <v>13.755</v>
      </c>
      <c r="G28" s="49" t="s">
        <v>6</v>
      </c>
      <c r="H28" s="49" t="s">
        <v>801</v>
      </c>
    </row>
    <row r="29" spans="1:8" ht="12.75">
      <c r="A29" s="45" t="s">
        <v>7</v>
      </c>
      <c r="B29" s="46" t="s">
        <v>278</v>
      </c>
      <c r="C29" s="57">
        <v>2.22</v>
      </c>
      <c r="D29" s="57">
        <v>0.235</v>
      </c>
      <c r="E29" s="47">
        <v>21</v>
      </c>
      <c r="F29" s="33">
        <f t="shared" si="0"/>
        <v>4.935</v>
      </c>
      <c r="G29" s="49" t="s">
        <v>6</v>
      </c>
      <c r="H29" s="49" t="s">
        <v>801</v>
      </c>
    </row>
    <row r="30" spans="1:8" ht="12.75">
      <c r="A30" s="45" t="s">
        <v>7</v>
      </c>
      <c r="B30" s="46" t="s">
        <v>278</v>
      </c>
      <c r="C30" s="57">
        <v>2.22</v>
      </c>
      <c r="D30" s="57">
        <v>1.031</v>
      </c>
      <c r="E30" s="47">
        <v>21</v>
      </c>
      <c r="F30" s="33">
        <f t="shared" si="0"/>
        <v>21.651</v>
      </c>
      <c r="G30" s="49" t="s">
        <v>6</v>
      </c>
      <c r="H30" s="49" t="s">
        <v>801</v>
      </c>
    </row>
    <row r="31" spans="1:250" s="44" customFormat="1" ht="12.75">
      <c r="A31" s="50"/>
      <c r="B31" s="51"/>
      <c r="C31" s="58">
        <f>SUM(C25:C30)</f>
        <v>9.226</v>
      </c>
      <c r="D31" s="58">
        <f>SUM(D25:D30)</f>
        <v>3.7649999999999997</v>
      </c>
      <c r="E31" s="53">
        <v>21</v>
      </c>
      <c r="F31" s="34">
        <f t="shared" si="0"/>
        <v>79.065</v>
      </c>
      <c r="G31" s="54"/>
      <c r="H31" s="30" t="s">
        <v>213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</row>
    <row r="32" spans="1:8" ht="12.75">
      <c r="A32" s="45" t="s">
        <v>7</v>
      </c>
      <c r="B32" s="46" t="s">
        <v>236</v>
      </c>
      <c r="C32" s="57">
        <v>0.173</v>
      </c>
      <c r="D32" s="57">
        <v>0.14</v>
      </c>
      <c r="E32" s="47">
        <v>21</v>
      </c>
      <c r="F32" s="33">
        <f t="shared" si="0"/>
        <v>2.9400000000000004</v>
      </c>
      <c r="G32" s="49" t="s">
        <v>6</v>
      </c>
      <c r="H32" s="49" t="s">
        <v>925</v>
      </c>
    </row>
    <row r="33" spans="1:8" ht="12.75">
      <c r="A33" s="45" t="s">
        <v>7</v>
      </c>
      <c r="B33" s="46" t="s">
        <v>233</v>
      </c>
      <c r="C33" s="57">
        <v>2.598</v>
      </c>
      <c r="D33" s="57">
        <v>0.364</v>
      </c>
      <c r="E33" s="47">
        <v>21</v>
      </c>
      <c r="F33" s="33">
        <f t="shared" si="0"/>
        <v>7.644</v>
      </c>
      <c r="G33" s="49" t="s">
        <v>6</v>
      </c>
      <c r="H33" s="49" t="s">
        <v>925</v>
      </c>
    </row>
    <row r="34" spans="1:8" ht="12.75">
      <c r="A34" s="45" t="s">
        <v>7</v>
      </c>
      <c r="B34" s="46" t="s">
        <v>217</v>
      </c>
      <c r="C34" s="57">
        <v>1.146</v>
      </c>
      <c r="D34" s="57">
        <v>0.494</v>
      </c>
      <c r="E34" s="47">
        <v>21</v>
      </c>
      <c r="F34" s="33">
        <f t="shared" si="0"/>
        <v>10.374</v>
      </c>
      <c r="G34" s="49" t="s">
        <v>6</v>
      </c>
      <c r="H34" s="49" t="s">
        <v>925</v>
      </c>
    </row>
    <row r="35" spans="1:8" ht="12.75">
      <c r="A35" s="45" t="s">
        <v>7</v>
      </c>
      <c r="B35" s="46" t="s">
        <v>277</v>
      </c>
      <c r="C35" s="57">
        <v>4.993</v>
      </c>
      <c r="D35" s="57">
        <v>0.192</v>
      </c>
      <c r="E35" s="47">
        <v>21</v>
      </c>
      <c r="F35" s="33">
        <f t="shared" si="0"/>
        <v>4.032</v>
      </c>
      <c r="G35" s="49" t="s">
        <v>6</v>
      </c>
      <c r="H35" s="49" t="s">
        <v>925</v>
      </c>
    </row>
    <row r="36" spans="1:8" ht="12.75">
      <c r="A36" s="45" t="s">
        <v>7</v>
      </c>
      <c r="B36" s="46" t="s">
        <v>277</v>
      </c>
      <c r="C36" s="57">
        <v>4.993</v>
      </c>
      <c r="D36" s="57">
        <v>1.842</v>
      </c>
      <c r="E36" s="47">
        <v>21</v>
      </c>
      <c r="F36" s="33">
        <f t="shared" si="0"/>
        <v>38.682</v>
      </c>
      <c r="G36" s="49" t="s">
        <v>6</v>
      </c>
      <c r="H36" s="49" t="s">
        <v>925</v>
      </c>
    </row>
    <row r="37" spans="1:8" ht="12.75">
      <c r="A37" s="45" t="s">
        <v>7</v>
      </c>
      <c r="B37" s="46" t="s">
        <v>235</v>
      </c>
      <c r="C37" s="57">
        <v>0.212</v>
      </c>
      <c r="D37" s="57">
        <v>0.183</v>
      </c>
      <c r="E37" s="47">
        <v>21</v>
      </c>
      <c r="F37" s="33">
        <f t="shared" si="0"/>
        <v>3.843</v>
      </c>
      <c r="G37" s="49" t="s">
        <v>6</v>
      </c>
      <c r="H37" s="49" t="s">
        <v>925</v>
      </c>
    </row>
    <row r="38" spans="1:8" ht="12.75">
      <c r="A38" s="45" t="s">
        <v>7</v>
      </c>
      <c r="B38" s="46" t="s">
        <v>237</v>
      </c>
      <c r="C38" s="57">
        <v>0.618</v>
      </c>
      <c r="D38" s="57">
        <v>0.087</v>
      </c>
      <c r="E38" s="47">
        <v>21</v>
      </c>
      <c r="F38" s="33">
        <f t="shared" si="0"/>
        <v>1.827</v>
      </c>
      <c r="G38" s="49" t="s">
        <v>6</v>
      </c>
      <c r="H38" s="49" t="s">
        <v>925</v>
      </c>
    </row>
    <row r="39" spans="1:8" ht="12.75">
      <c r="A39" s="45" t="s">
        <v>7</v>
      </c>
      <c r="B39" s="46" t="s">
        <v>232</v>
      </c>
      <c r="C39" s="57">
        <v>1.888</v>
      </c>
      <c r="D39" s="57">
        <v>0.749</v>
      </c>
      <c r="E39" s="47">
        <v>21</v>
      </c>
      <c r="F39" s="33">
        <f t="shared" si="0"/>
        <v>15.729</v>
      </c>
      <c r="G39" s="49" t="s">
        <v>6</v>
      </c>
      <c r="H39" s="49" t="s">
        <v>925</v>
      </c>
    </row>
    <row r="40" spans="1:8" ht="12.75">
      <c r="A40" s="45" t="s">
        <v>7</v>
      </c>
      <c r="B40" s="46" t="s">
        <v>234</v>
      </c>
      <c r="C40" s="57">
        <v>0.466</v>
      </c>
      <c r="D40" s="57">
        <v>0.33</v>
      </c>
      <c r="E40" s="47">
        <v>21</v>
      </c>
      <c r="F40" s="33">
        <f t="shared" si="0"/>
        <v>6.930000000000001</v>
      </c>
      <c r="G40" s="49" t="s">
        <v>6</v>
      </c>
      <c r="H40" s="49" t="s">
        <v>925</v>
      </c>
    </row>
    <row r="41" spans="1:8" ht="12.75">
      <c r="A41" s="45" t="s">
        <v>7</v>
      </c>
      <c r="B41" s="46" t="s">
        <v>231</v>
      </c>
      <c r="C41" s="57">
        <v>2.43</v>
      </c>
      <c r="D41" s="57">
        <v>2.246</v>
      </c>
      <c r="E41" s="47">
        <v>21</v>
      </c>
      <c r="F41" s="33">
        <f t="shared" si="0"/>
        <v>47.166</v>
      </c>
      <c r="G41" s="49" t="s">
        <v>6</v>
      </c>
      <c r="H41" s="49" t="s">
        <v>925</v>
      </c>
    </row>
    <row r="42" spans="1:250" s="44" customFormat="1" ht="12.75">
      <c r="A42" s="50"/>
      <c r="B42" s="51"/>
      <c r="C42" s="58">
        <f>SUM(C32:C41)</f>
        <v>19.517000000000003</v>
      </c>
      <c r="D42" s="58">
        <f>SUM(D32:D41)</f>
        <v>6.627000000000001</v>
      </c>
      <c r="E42" s="53">
        <v>21</v>
      </c>
      <c r="F42" s="34">
        <f t="shared" si="0"/>
        <v>139.167</v>
      </c>
      <c r="G42" s="54"/>
      <c r="H42" s="30" t="s">
        <v>213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</row>
    <row r="43" spans="1:8" ht="12.75">
      <c r="A43" s="45" t="s">
        <v>7</v>
      </c>
      <c r="B43" s="46" t="s">
        <v>261</v>
      </c>
      <c r="C43" s="57">
        <v>0.456</v>
      </c>
      <c r="D43" s="57">
        <v>0.384</v>
      </c>
      <c r="E43" s="47">
        <v>21</v>
      </c>
      <c r="F43" s="33">
        <f t="shared" si="0"/>
        <v>8.064</v>
      </c>
      <c r="G43" s="49" t="s">
        <v>6</v>
      </c>
      <c r="H43" s="49" t="s">
        <v>926</v>
      </c>
    </row>
    <row r="44" spans="1:8" ht="12.75">
      <c r="A44" s="45" t="s">
        <v>7</v>
      </c>
      <c r="B44" s="46" t="s">
        <v>256</v>
      </c>
      <c r="C44" s="57">
        <v>0.518</v>
      </c>
      <c r="D44" s="57">
        <v>0.455</v>
      </c>
      <c r="E44" s="47">
        <v>21</v>
      </c>
      <c r="F44" s="33">
        <f t="shared" si="0"/>
        <v>9.555</v>
      </c>
      <c r="G44" s="49" t="s">
        <v>6</v>
      </c>
      <c r="H44" s="49" t="s">
        <v>926</v>
      </c>
    </row>
    <row r="45" spans="1:8" ht="12.75">
      <c r="A45" s="45" t="s">
        <v>7</v>
      </c>
      <c r="B45" s="46" t="s">
        <v>253</v>
      </c>
      <c r="C45" s="57">
        <v>0.84</v>
      </c>
      <c r="D45" s="57">
        <v>0.484</v>
      </c>
      <c r="E45" s="47">
        <v>21</v>
      </c>
      <c r="F45" s="33">
        <f t="shared" si="0"/>
        <v>10.164</v>
      </c>
      <c r="G45" s="49" t="s">
        <v>6</v>
      </c>
      <c r="H45" s="49" t="s">
        <v>926</v>
      </c>
    </row>
    <row r="46" spans="1:8" ht="12.75">
      <c r="A46" s="45" t="s">
        <v>7</v>
      </c>
      <c r="B46" s="46" t="s">
        <v>263</v>
      </c>
      <c r="C46" s="57">
        <v>1.039</v>
      </c>
      <c r="D46" s="57">
        <v>0.117</v>
      </c>
      <c r="E46" s="47">
        <v>21</v>
      </c>
      <c r="F46" s="33">
        <f t="shared" si="0"/>
        <v>2.4570000000000003</v>
      </c>
      <c r="G46" s="49" t="s">
        <v>6</v>
      </c>
      <c r="H46" s="49" t="s">
        <v>926</v>
      </c>
    </row>
    <row r="47" spans="1:8" ht="12.75">
      <c r="A47" s="45" t="s">
        <v>7</v>
      </c>
      <c r="B47" s="46" t="s">
        <v>249</v>
      </c>
      <c r="C47" s="57">
        <v>0.946</v>
      </c>
      <c r="D47" s="57">
        <v>0.909</v>
      </c>
      <c r="E47" s="47">
        <v>21</v>
      </c>
      <c r="F47" s="33">
        <f t="shared" si="0"/>
        <v>19.089000000000002</v>
      </c>
      <c r="G47" s="49" t="s">
        <v>6</v>
      </c>
      <c r="H47" s="49" t="s">
        <v>926</v>
      </c>
    </row>
    <row r="48" spans="1:8" ht="12.75">
      <c r="A48" s="45" t="s">
        <v>7</v>
      </c>
      <c r="B48" s="46" t="s">
        <v>250</v>
      </c>
      <c r="C48" s="57">
        <v>0.938</v>
      </c>
      <c r="D48" s="57">
        <v>0.853</v>
      </c>
      <c r="E48" s="47">
        <v>21</v>
      </c>
      <c r="F48" s="33">
        <f t="shared" si="0"/>
        <v>17.913</v>
      </c>
      <c r="G48" s="49" t="s">
        <v>6</v>
      </c>
      <c r="H48" s="49" t="s">
        <v>926</v>
      </c>
    </row>
    <row r="49" spans="1:8" ht="12.75">
      <c r="A49" s="45" t="s">
        <v>7</v>
      </c>
      <c r="B49" s="46" t="s">
        <v>255</v>
      </c>
      <c r="C49" s="57">
        <v>0.646</v>
      </c>
      <c r="D49" s="57">
        <v>0.458</v>
      </c>
      <c r="E49" s="47">
        <v>21</v>
      </c>
      <c r="F49" s="33">
        <f t="shared" si="0"/>
        <v>9.618</v>
      </c>
      <c r="G49" s="49" t="s">
        <v>6</v>
      </c>
      <c r="H49" s="49" t="s">
        <v>926</v>
      </c>
    </row>
    <row r="50" spans="1:8" ht="12.75">
      <c r="A50" s="45" t="s">
        <v>7</v>
      </c>
      <c r="B50" s="46" t="s">
        <v>259</v>
      </c>
      <c r="C50" s="57">
        <v>0.924</v>
      </c>
      <c r="D50" s="57">
        <v>0.393</v>
      </c>
      <c r="E50" s="47">
        <v>21</v>
      </c>
      <c r="F50" s="33">
        <f t="shared" si="0"/>
        <v>8.253</v>
      </c>
      <c r="G50" s="49" t="s">
        <v>6</v>
      </c>
      <c r="H50" s="49" t="s">
        <v>926</v>
      </c>
    </row>
    <row r="51" spans="1:8" ht="12.75">
      <c r="A51" s="45" t="s">
        <v>7</v>
      </c>
      <c r="B51" s="46" t="s">
        <v>245</v>
      </c>
      <c r="C51" s="57">
        <v>3.95</v>
      </c>
      <c r="D51" s="57">
        <v>2.104</v>
      </c>
      <c r="E51" s="47">
        <v>21</v>
      </c>
      <c r="F51" s="33">
        <f t="shared" si="0"/>
        <v>44.184000000000005</v>
      </c>
      <c r="G51" s="49" t="s">
        <v>6</v>
      </c>
      <c r="H51" s="49" t="s">
        <v>926</v>
      </c>
    </row>
    <row r="52" spans="1:8" ht="12.75">
      <c r="A52" s="45" t="s">
        <v>7</v>
      </c>
      <c r="B52" s="46" t="s">
        <v>246</v>
      </c>
      <c r="C52" s="57">
        <v>5.696</v>
      </c>
      <c r="D52" s="57">
        <v>0.386</v>
      </c>
      <c r="E52" s="47">
        <v>21</v>
      </c>
      <c r="F52" s="33">
        <f t="shared" si="0"/>
        <v>8.106</v>
      </c>
      <c r="G52" s="49" t="s">
        <v>6</v>
      </c>
      <c r="H52" s="49" t="s">
        <v>926</v>
      </c>
    </row>
    <row r="53" spans="1:8" ht="12.75">
      <c r="A53" s="45" t="s">
        <v>7</v>
      </c>
      <c r="B53" s="46" t="s">
        <v>246</v>
      </c>
      <c r="C53" s="57">
        <v>5.696</v>
      </c>
      <c r="D53" s="57">
        <v>1.954</v>
      </c>
      <c r="E53" s="47">
        <v>21</v>
      </c>
      <c r="F53" s="33">
        <f t="shared" si="0"/>
        <v>41.034</v>
      </c>
      <c r="G53" s="49" t="s">
        <v>6</v>
      </c>
      <c r="H53" s="49" t="s">
        <v>926</v>
      </c>
    </row>
    <row r="54" spans="1:8" ht="12.75">
      <c r="A54" s="45" t="s">
        <v>7</v>
      </c>
      <c r="B54" s="46" t="s">
        <v>268</v>
      </c>
      <c r="C54" s="57">
        <v>0.636</v>
      </c>
      <c r="D54" s="57">
        <v>0.221</v>
      </c>
      <c r="E54" s="47">
        <v>21</v>
      </c>
      <c r="F54" s="33">
        <f t="shared" si="0"/>
        <v>4.641</v>
      </c>
      <c r="G54" s="49" t="s">
        <v>6</v>
      </c>
      <c r="H54" s="49" t="s">
        <v>926</v>
      </c>
    </row>
    <row r="55" spans="1:8" ht="12.75">
      <c r="A55" s="45" t="s">
        <v>7</v>
      </c>
      <c r="B55" s="46" t="s">
        <v>267</v>
      </c>
      <c r="C55" s="57">
        <v>2.337</v>
      </c>
      <c r="D55" s="57">
        <v>0.802</v>
      </c>
      <c r="E55" s="47">
        <v>21</v>
      </c>
      <c r="F55" s="33">
        <f t="shared" si="0"/>
        <v>16.842000000000002</v>
      </c>
      <c r="G55" s="49" t="s">
        <v>6</v>
      </c>
      <c r="H55" s="49" t="s">
        <v>926</v>
      </c>
    </row>
    <row r="56" spans="1:8" ht="12.75">
      <c r="A56" s="45" t="s">
        <v>7</v>
      </c>
      <c r="B56" s="46" t="s">
        <v>229</v>
      </c>
      <c r="C56" s="57">
        <v>0.702</v>
      </c>
      <c r="D56" s="57">
        <v>0.676</v>
      </c>
      <c r="E56" s="47">
        <v>21</v>
      </c>
      <c r="F56" s="33">
        <f t="shared" si="0"/>
        <v>14.196000000000002</v>
      </c>
      <c r="G56" s="49" t="s">
        <v>6</v>
      </c>
      <c r="H56" s="49" t="s">
        <v>926</v>
      </c>
    </row>
    <row r="57" spans="1:8" ht="12.75">
      <c r="A57" s="45" t="s">
        <v>7</v>
      </c>
      <c r="B57" s="46" t="s">
        <v>221</v>
      </c>
      <c r="C57" s="57">
        <v>2.731</v>
      </c>
      <c r="D57" s="57">
        <v>1.532</v>
      </c>
      <c r="E57" s="47">
        <v>21</v>
      </c>
      <c r="F57" s="33">
        <f t="shared" si="0"/>
        <v>32.172</v>
      </c>
      <c r="G57" s="49" t="s">
        <v>6</v>
      </c>
      <c r="H57" s="49" t="s">
        <v>926</v>
      </c>
    </row>
    <row r="58" spans="1:8" ht="12.75">
      <c r="A58" s="45" t="s">
        <v>7</v>
      </c>
      <c r="B58" s="46" t="s">
        <v>223</v>
      </c>
      <c r="C58" s="57">
        <v>0.389</v>
      </c>
      <c r="D58" s="57">
        <v>0.277</v>
      </c>
      <c r="E58" s="47">
        <v>21</v>
      </c>
      <c r="F58" s="33">
        <f t="shared" si="0"/>
        <v>5.817</v>
      </c>
      <c r="G58" s="49" t="s">
        <v>6</v>
      </c>
      <c r="H58" s="49" t="s">
        <v>926</v>
      </c>
    </row>
    <row r="59" spans="1:8" ht="12.75">
      <c r="A59" s="45" t="s">
        <v>7</v>
      </c>
      <c r="B59" s="46" t="s">
        <v>227</v>
      </c>
      <c r="C59" s="57">
        <v>0.296</v>
      </c>
      <c r="D59" s="57">
        <v>0.203</v>
      </c>
      <c r="E59" s="47">
        <v>21</v>
      </c>
      <c r="F59" s="33">
        <f t="shared" si="0"/>
        <v>4.263</v>
      </c>
      <c r="G59" s="49" t="s">
        <v>6</v>
      </c>
      <c r="H59" s="49" t="s">
        <v>926</v>
      </c>
    </row>
    <row r="60" spans="1:8" ht="12.75">
      <c r="A60" s="45" t="s">
        <v>7</v>
      </c>
      <c r="B60" s="46" t="s">
        <v>274</v>
      </c>
      <c r="C60" s="57">
        <v>0.975</v>
      </c>
      <c r="D60" s="57">
        <v>0.191</v>
      </c>
      <c r="E60" s="47">
        <v>21</v>
      </c>
      <c r="F60" s="33">
        <f t="shared" si="0"/>
        <v>4.011</v>
      </c>
      <c r="G60" s="49" t="s">
        <v>6</v>
      </c>
      <c r="H60" s="49" t="s">
        <v>926</v>
      </c>
    </row>
    <row r="61" spans="1:8" ht="12.75">
      <c r="A61" s="45" t="s">
        <v>7</v>
      </c>
      <c r="B61" s="46" t="s">
        <v>802</v>
      </c>
      <c r="C61" s="57">
        <v>0.923</v>
      </c>
      <c r="D61" s="57">
        <v>0.187</v>
      </c>
      <c r="E61" s="47">
        <v>21</v>
      </c>
      <c r="F61" s="33">
        <f t="shared" si="0"/>
        <v>3.927</v>
      </c>
      <c r="G61" s="49" t="s">
        <v>6</v>
      </c>
      <c r="H61" s="49" t="s">
        <v>926</v>
      </c>
    </row>
    <row r="62" spans="1:8" ht="12.75">
      <c r="A62" s="45" t="s">
        <v>7</v>
      </c>
      <c r="B62" s="46" t="s">
        <v>803</v>
      </c>
      <c r="C62" s="57">
        <v>1.586</v>
      </c>
      <c r="D62" s="57">
        <v>0.156</v>
      </c>
      <c r="E62" s="47">
        <v>21</v>
      </c>
      <c r="F62" s="33">
        <f t="shared" si="0"/>
        <v>3.276</v>
      </c>
      <c r="G62" s="49" t="s">
        <v>6</v>
      </c>
      <c r="H62" s="49" t="s">
        <v>926</v>
      </c>
    </row>
    <row r="63" spans="1:8" ht="12.75">
      <c r="A63" s="45" t="s">
        <v>7</v>
      </c>
      <c r="B63" s="46" t="s">
        <v>271</v>
      </c>
      <c r="C63" s="57">
        <v>0.224</v>
      </c>
      <c r="D63" s="57">
        <v>0.164</v>
      </c>
      <c r="E63" s="47">
        <v>21</v>
      </c>
      <c r="F63" s="33">
        <f t="shared" si="0"/>
        <v>3.444</v>
      </c>
      <c r="G63" s="49" t="s">
        <v>6</v>
      </c>
      <c r="H63" s="49" t="s">
        <v>926</v>
      </c>
    </row>
    <row r="64" spans="1:8" ht="12.75">
      <c r="A64" s="45" t="s">
        <v>7</v>
      </c>
      <c r="B64" s="46" t="s">
        <v>254</v>
      </c>
      <c r="C64" s="57">
        <v>1.941</v>
      </c>
      <c r="D64" s="57">
        <v>0.486</v>
      </c>
      <c r="E64" s="47">
        <v>21</v>
      </c>
      <c r="F64" s="33">
        <f t="shared" si="0"/>
        <v>10.206</v>
      </c>
      <c r="G64" s="49" t="s">
        <v>6</v>
      </c>
      <c r="H64" s="49" t="s">
        <v>926</v>
      </c>
    </row>
    <row r="65" spans="1:8" ht="12.75">
      <c r="A65" s="45" t="s">
        <v>7</v>
      </c>
      <c r="B65" s="46" t="s">
        <v>262</v>
      </c>
      <c r="C65" s="57">
        <v>0.397</v>
      </c>
      <c r="D65" s="57">
        <v>0.357</v>
      </c>
      <c r="E65" s="47">
        <v>21</v>
      </c>
      <c r="F65" s="33">
        <f t="shared" si="0"/>
        <v>7.497</v>
      </c>
      <c r="G65" s="49" t="s">
        <v>6</v>
      </c>
      <c r="H65" s="49" t="s">
        <v>926</v>
      </c>
    </row>
    <row r="66" spans="1:8" ht="12.75">
      <c r="A66" s="45" t="s">
        <v>7</v>
      </c>
      <c r="B66" s="46" t="s">
        <v>273</v>
      </c>
      <c r="C66" s="57">
        <v>0.242</v>
      </c>
      <c r="D66" s="57">
        <v>0.136</v>
      </c>
      <c r="E66" s="47">
        <v>21</v>
      </c>
      <c r="F66" s="33">
        <f t="shared" si="0"/>
        <v>2.8560000000000003</v>
      </c>
      <c r="G66" s="49" t="s">
        <v>6</v>
      </c>
      <c r="H66" s="49" t="s">
        <v>926</v>
      </c>
    </row>
    <row r="67" spans="1:8" ht="12.75">
      <c r="A67" s="45" t="s">
        <v>7</v>
      </c>
      <c r="B67" s="46" t="s">
        <v>804</v>
      </c>
      <c r="C67" s="57">
        <v>1.121</v>
      </c>
      <c r="D67" s="57">
        <v>0.032</v>
      </c>
      <c r="E67" s="47">
        <v>21</v>
      </c>
      <c r="F67" s="33">
        <f t="shared" si="0"/>
        <v>0.672</v>
      </c>
      <c r="G67" s="49" t="s">
        <v>6</v>
      </c>
      <c r="H67" s="49" t="s">
        <v>926</v>
      </c>
    </row>
    <row r="68" spans="1:8" ht="12.75">
      <c r="A68" s="45" t="s">
        <v>7</v>
      </c>
      <c r="B68" s="46" t="s">
        <v>228</v>
      </c>
      <c r="C68" s="57">
        <v>0.806</v>
      </c>
      <c r="D68" s="57">
        <v>0.457</v>
      </c>
      <c r="E68" s="47">
        <v>21</v>
      </c>
      <c r="F68" s="33">
        <f t="shared" si="0"/>
        <v>9.597</v>
      </c>
      <c r="G68" s="49" t="s">
        <v>6</v>
      </c>
      <c r="H68" s="49" t="s">
        <v>926</v>
      </c>
    </row>
    <row r="69" spans="1:8" ht="12.75">
      <c r="A69" s="45" t="s">
        <v>7</v>
      </c>
      <c r="B69" s="46" t="s">
        <v>260</v>
      </c>
      <c r="C69" s="57">
        <v>1.225</v>
      </c>
      <c r="D69" s="57">
        <v>0.474</v>
      </c>
      <c r="E69" s="47">
        <v>21</v>
      </c>
      <c r="F69" s="33">
        <f t="shared" si="0"/>
        <v>9.953999999999999</v>
      </c>
      <c r="G69" s="49" t="s">
        <v>6</v>
      </c>
      <c r="H69" s="49" t="s">
        <v>926</v>
      </c>
    </row>
    <row r="70" spans="1:8" ht="12.75">
      <c r="A70" s="45" t="s">
        <v>7</v>
      </c>
      <c r="B70" s="46" t="s">
        <v>275</v>
      </c>
      <c r="C70" s="57">
        <v>1.871</v>
      </c>
      <c r="D70" s="57">
        <v>0.263</v>
      </c>
      <c r="E70" s="47">
        <v>21</v>
      </c>
      <c r="F70" s="33">
        <f t="shared" si="0"/>
        <v>5.523000000000001</v>
      </c>
      <c r="G70" s="49" t="s">
        <v>6</v>
      </c>
      <c r="H70" s="49" t="s">
        <v>926</v>
      </c>
    </row>
    <row r="71" spans="1:8" ht="12.75">
      <c r="A71" s="45" t="s">
        <v>7</v>
      </c>
      <c r="B71" s="46" t="s">
        <v>251</v>
      </c>
      <c r="C71" s="57">
        <v>1.448</v>
      </c>
      <c r="D71" s="57">
        <v>0.783</v>
      </c>
      <c r="E71" s="47">
        <v>21</v>
      </c>
      <c r="F71" s="33">
        <f aca="true" t="shared" si="1" ref="F71:F121">D71*E71</f>
        <v>16.443</v>
      </c>
      <c r="G71" s="49" t="s">
        <v>6</v>
      </c>
      <c r="H71" s="49" t="s">
        <v>926</v>
      </c>
    </row>
    <row r="72" spans="1:8" ht="12.75">
      <c r="A72" s="45" t="s">
        <v>7</v>
      </c>
      <c r="B72" s="46" t="s">
        <v>244</v>
      </c>
      <c r="C72" s="57">
        <v>10.499</v>
      </c>
      <c r="D72" s="57">
        <v>4.133</v>
      </c>
      <c r="E72" s="47">
        <v>21</v>
      </c>
      <c r="F72" s="33">
        <f t="shared" si="1"/>
        <v>86.793</v>
      </c>
      <c r="G72" s="49" t="s">
        <v>6</v>
      </c>
      <c r="H72" s="49" t="s">
        <v>926</v>
      </c>
    </row>
    <row r="73" spans="1:8" ht="12.75">
      <c r="A73" s="45" t="s">
        <v>7</v>
      </c>
      <c r="B73" s="46" t="s">
        <v>272</v>
      </c>
      <c r="C73" s="57">
        <v>0.156</v>
      </c>
      <c r="D73" s="57">
        <v>0.156</v>
      </c>
      <c r="E73" s="47">
        <v>21</v>
      </c>
      <c r="F73" s="33">
        <f t="shared" si="1"/>
        <v>3.276</v>
      </c>
      <c r="G73" s="49" t="s">
        <v>6</v>
      </c>
      <c r="H73" s="49" t="s">
        <v>926</v>
      </c>
    </row>
    <row r="74" spans="1:8" ht="12.75">
      <c r="A74" s="45" t="s">
        <v>7</v>
      </c>
      <c r="B74" s="46" t="s">
        <v>257</v>
      </c>
      <c r="C74" s="57">
        <v>0.501</v>
      </c>
      <c r="D74" s="57">
        <v>0.458</v>
      </c>
      <c r="E74" s="47">
        <v>21</v>
      </c>
      <c r="F74" s="33">
        <f t="shared" si="1"/>
        <v>9.618</v>
      </c>
      <c r="G74" s="49" t="s">
        <v>6</v>
      </c>
      <c r="H74" s="49" t="s">
        <v>926</v>
      </c>
    </row>
    <row r="75" spans="1:8" ht="12.75">
      <c r="A75" s="45" t="s">
        <v>7</v>
      </c>
      <c r="B75" s="46" t="s">
        <v>222</v>
      </c>
      <c r="C75" s="57">
        <v>5.1</v>
      </c>
      <c r="D75" s="57">
        <v>2.607</v>
      </c>
      <c r="E75" s="47">
        <v>21</v>
      </c>
      <c r="F75" s="33">
        <f t="shared" si="1"/>
        <v>54.74700000000001</v>
      </c>
      <c r="G75" s="49" t="s">
        <v>6</v>
      </c>
      <c r="H75" s="49" t="s">
        <v>926</v>
      </c>
    </row>
    <row r="76" spans="1:8" ht="12.75">
      <c r="A76" s="45" t="s">
        <v>7</v>
      </c>
      <c r="B76" s="46" t="s">
        <v>252</v>
      </c>
      <c r="C76" s="57">
        <v>2.022</v>
      </c>
      <c r="D76" s="57">
        <v>0.561</v>
      </c>
      <c r="E76" s="47">
        <v>21</v>
      </c>
      <c r="F76" s="33">
        <f t="shared" si="1"/>
        <v>11.781</v>
      </c>
      <c r="G76" s="49" t="s">
        <v>6</v>
      </c>
      <c r="H76" s="49" t="s">
        <v>926</v>
      </c>
    </row>
    <row r="77" spans="1:8" ht="12.75">
      <c r="A77" s="45" t="s">
        <v>7</v>
      </c>
      <c r="B77" s="46" t="s">
        <v>248</v>
      </c>
      <c r="C77" s="57">
        <v>1.415</v>
      </c>
      <c r="D77" s="57">
        <v>1.119</v>
      </c>
      <c r="E77" s="47">
        <v>21</v>
      </c>
      <c r="F77" s="33">
        <f t="shared" si="1"/>
        <v>23.499</v>
      </c>
      <c r="G77" s="49" t="s">
        <v>6</v>
      </c>
      <c r="H77" s="49" t="s">
        <v>926</v>
      </c>
    </row>
    <row r="78" spans="1:8" ht="12.75">
      <c r="A78" s="45" t="s">
        <v>7</v>
      </c>
      <c r="B78" s="46" t="s">
        <v>276</v>
      </c>
      <c r="C78" s="57">
        <v>0.433</v>
      </c>
      <c r="D78" s="57">
        <v>0.072</v>
      </c>
      <c r="E78" s="47">
        <v>21</v>
      </c>
      <c r="F78" s="33">
        <f t="shared" si="1"/>
        <v>1.5119999999999998</v>
      </c>
      <c r="G78" s="49" t="s">
        <v>6</v>
      </c>
      <c r="H78" s="49" t="s">
        <v>926</v>
      </c>
    </row>
    <row r="79" spans="1:8" ht="12.75">
      <c r="A79" s="45" t="s">
        <v>7</v>
      </c>
      <c r="B79" s="46" t="s">
        <v>258</v>
      </c>
      <c r="C79" s="57">
        <v>2.082</v>
      </c>
      <c r="D79" s="57">
        <v>0.358</v>
      </c>
      <c r="E79" s="47">
        <v>21</v>
      </c>
      <c r="F79" s="33">
        <f t="shared" si="1"/>
        <v>7.518</v>
      </c>
      <c r="G79" s="49" t="s">
        <v>6</v>
      </c>
      <c r="H79" s="49" t="s">
        <v>926</v>
      </c>
    </row>
    <row r="80" spans="1:8" ht="12.75">
      <c r="A80" s="45" t="s">
        <v>7</v>
      </c>
      <c r="B80" s="46" t="s">
        <v>270</v>
      </c>
      <c r="C80" s="57">
        <v>0.478</v>
      </c>
      <c r="D80" s="57">
        <v>0.159</v>
      </c>
      <c r="E80" s="47">
        <v>21</v>
      </c>
      <c r="F80" s="33">
        <f t="shared" si="1"/>
        <v>3.339</v>
      </c>
      <c r="G80" s="49" t="s">
        <v>6</v>
      </c>
      <c r="H80" s="49" t="s">
        <v>926</v>
      </c>
    </row>
    <row r="81" spans="1:8" ht="12.75">
      <c r="A81" s="45" t="s">
        <v>7</v>
      </c>
      <c r="B81" s="46" t="s">
        <v>247</v>
      </c>
      <c r="C81" s="57">
        <v>2.661</v>
      </c>
      <c r="D81" s="57">
        <v>1.565</v>
      </c>
      <c r="E81" s="47">
        <v>21</v>
      </c>
      <c r="F81" s="33">
        <f t="shared" si="1"/>
        <v>32.865</v>
      </c>
      <c r="G81" s="49" t="s">
        <v>6</v>
      </c>
      <c r="H81" s="49" t="s">
        <v>926</v>
      </c>
    </row>
    <row r="82" spans="1:8" ht="12.75">
      <c r="A82" s="45" t="s">
        <v>7</v>
      </c>
      <c r="B82" s="46" t="s">
        <v>265</v>
      </c>
      <c r="C82" s="57">
        <v>0.387</v>
      </c>
      <c r="D82" s="57">
        <v>0.278</v>
      </c>
      <c r="E82" s="47">
        <v>21</v>
      </c>
      <c r="F82" s="33">
        <f t="shared" si="1"/>
        <v>5.838000000000001</v>
      </c>
      <c r="G82" s="49" t="s">
        <v>6</v>
      </c>
      <c r="H82" s="49" t="s">
        <v>926</v>
      </c>
    </row>
    <row r="83" spans="1:8" ht="12.75">
      <c r="A83" s="45" t="s">
        <v>7</v>
      </c>
      <c r="B83" s="46" t="s">
        <v>264</v>
      </c>
      <c r="C83" s="57">
        <v>0.412</v>
      </c>
      <c r="D83" s="57">
        <v>0.351</v>
      </c>
      <c r="E83" s="47">
        <v>21</v>
      </c>
      <c r="F83" s="33">
        <f t="shared" si="1"/>
        <v>7.3709999999999996</v>
      </c>
      <c r="G83" s="49" t="s">
        <v>6</v>
      </c>
      <c r="H83" s="49" t="s">
        <v>926</v>
      </c>
    </row>
    <row r="84" spans="1:8" ht="12.75">
      <c r="A84" s="45" t="s">
        <v>7</v>
      </c>
      <c r="B84" s="46" t="s">
        <v>269</v>
      </c>
      <c r="C84" s="57">
        <v>3.373</v>
      </c>
      <c r="D84" s="57">
        <v>0.19</v>
      </c>
      <c r="E84" s="47">
        <v>21</v>
      </c>
      <c r="F84" s="33">
        <f t="shared" si="1"/>
        <v>3.99</v>
      </c>
      <c r="G84" s="49" t="s">
        <v>6</v>
      </c>
      <c r="H84" s="49" t="s">
        <v>926</v>
      </c>
    </row>
    <row r="85" spans="1:8" ht="12.75">
      <c r="A85" s="45" t="s">
        <v>7</v>
      </c>
      <c r="B85" s="46" t="s">
        <v>266</v>
      </c>
      <c r="C85" s="57">
        <v>1.509</v>
      </c>
      <c r="D85" s="57">
        <v>0.276</v>
      </c>
      <c r="E85" s="47">
        <v>21</v>
      </c>
      <c r="F85" s="33">
        <f t="shared" si="1"/>
        <v>5.796</v>
      </c>
      <c r="G85" s="49" t="s">
        <v>6</v>
      </c>
      <c r="H85" s="49" t="s">
        <v>926</v>
      </c>
    </row>
    <row r="86" spans="1:8" ht="12.75">
      <c r="A86" s="45" t="s">
        <v>7</v>
      </c>
      <c r="B86" s="46" t="s">
        <v>230</v>
      </c>
      <c r="C86" s="57">
        <v>3.52</v>
      </c>
      <c r="D86" s="57">
        <v>1.351</v>
      </c>
      <c r="E86" s="47">
        <v>21</v>
      </c>
      <c r="F86" s="33">
        <f t="shared" si="1"/>
        <v>28.371</v>
      </c>
      <c r="G86" s="49" t="s">
        <v>6</v>
      </c>
      <c r="H86" s="49" t="s">
        <v>926</v>
      </c>
    </row>
    <row r="87" spans="1:250" s="44" customFormat="1" ht="12.75">
      <c r="A87" s="50"/>
      <c r="B87" s="51"/>
      <c r="C87" s="58">
        <f>SUM(C43:C86)</f>
        <v>76.047</v>
      </c>
      <c r="D87" s="58">
        <f>SUM(D43:D86)</f>
        <v>29.52799999999999</v>
      </c>
      <c r="E87" s="53">
        <v>21</v>
      </c>
      <c r="F87" s="34">
        <f t="shared" si="1"/>
        <v>620.0879999999999</v>
      </c>
      <c r="G87" s="54"/>
      <c r="H87" s="30" t="s">
        <v>213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</row>
    <row r="88" spans="1:8" ht="12.75">
      <c r="A88" s="45" t="s">
        <v>7</v>
      </c>
      <c r="B88" s="46" t="s">
        <v>200</v>
      </c>
      <c r="C88" s="57">
        <v>4.871</v>
      </c>
      <c r="D88" s="57">
        <v>0.214</v>
      </c>
      <c r="E88" s="47">
        <v>21</v>
      </c>
      <c r="F88" s="33">
        <f t="shared" si="1"/>
        <v>4.494</v>
      </c>
      <c r="G88" s="49" t="s">
        <v>6</v>
      </c>
      <c r="H88" s="49" t="s">
        <v>927</v>
      </c>
    </row>
    <row r="89" spans="1:8" ht="12.75">
      <c r="A89" s="45" t="s">
        <v>7</v>
      </c>
      <c r="B89" s="46" t="s">
        <v>805</v>
      </c>
      <c r="C89" s="57">
        <v>0.949</v>
      </c>
      <c r="D89" s="57">
        <v>0.024</v>
      </c>
      <c r="E89" s="47">
        <v>21</v>
      </c>
      <c r="F89" s="33">
        <f t="shared" si="1"/>
        <v>0.504</v>
      </c>
      <c r="G89" s="49" t="s">
        <v>6</v>
      </c>
      <c r="H89" s="49" t="s">
        <v>927</v>
      </c>
    </row>
    <row r="90" spans="1:8" ht="12.75">
      <c r="A90" s="45" t="s">
        <v>7</v>
      </c>
      <c r="B90" s="46" t="s">
        <v>242</v>
      </c>
      <c r="C90" s="57">
        <v>0.194</v>
      </c>
      <c r="D90" s="57">
        <v>0.178</v>
      </c>
      <c r="E90" s="47">
        <v>21</v>
      </c>
      <c r="F90" s="33">
        <f t="shared" si="1"/>
        <v>3.738</v>
      </c>
      <c r="G90" s="49" t="s">
        <v>6</v>
      </c>
      <c r="H90" s="49" t="s">
        <v>927</v>
      </c>
    </row>
    <row r="91" spans="1:8" ht="12.75">
      <c r="A91" s="45" t="s">
        <v>7</v>
      </c>
      <c r="B91" s="46" t="s">
        <v>239</v>
      </c>
      <c r="C91" s="57">
        <v>5.756</v>
      </c>
      <c r="D91" s="57">
        <v>2.896</v>
      </c>
      <c r="E91" s="47">
        <v>21</v>
      </c>
      <c r="F91" s="33">
        <f t="shared" si="1"/>
        <v>60.815999999999995</v>
      </c>
      <c r="G91" s="49" t="s">
        <v>6</v>
      </c>
      <c r="H91" s="49" t="s">
        <v>927</v>
      </c>
    </row>
    <row r="92" spans="1:8" ht="12.75">
      <c r="A92" s="45" t="s">
        <v>7</v>
      </c>
      <c r="B92" s="46" t="s">
        <v>240</v>
      </c>
      <c r="C92" s="57">
        <v>2.324</v>
      </c>
      <c r="D92" s="57">
        <v>1.269</v>
      </c>
      <c r="E92" s="47">
        <v>21</v>
      </c>
      <c r="F92" s="33">
        <f t="shared" si="1"/>
        <v>26.648999999999997</v>
      </c>
      <c r="G92" s="49" t="s">
        <v>6</v>
      </c>
      <c r="H92" s="49" t="s">
        <v>927</v>
      </c>
    </row>
    <row r="93" spans="1:8" ht="12.75">
      <c r="A93" s="45" t="s">
        <v>7</v>
      </c>
      <c r="B93" s="46" t="s">
        <v>241</v>
      </c>
      <c r="C93" s="57">
        <v>0.482</v>
      </c>
      <c r="D93" s="57">
        <v>0.427</v>
      </c>
      <c r="E93" s="47">
        <v>21</v>
      </c>
      <c r="F93" s="33">
        <f t="shared" si="1"/>
        <v>8.967</v>
      </c>
      <c r="G93" s="49" t="s">
        <v>6</v>
      </c>
      <c r="H93" s="49" t="s">
        <v>927</v>
      </c>
    </row>
    <row r="94" spans="1:8" ht="12.75">
      <c r="A94" s="45" t="s">
        <v>7</v>
      </c>
      <c r="B94" s="46" t="s">
        <v>243</v>
      </c>
      <c r="C94" s="57">
        <v>0.773</v>
      </c>
      <c r="D94" s="57">
        <v>0.136</v>
      </c>
      <c r="E94" s="47">
        <v>21</v>
      </c>
      <c r="F94" s="33">
        <f t="shared" si="1"/>
        <v>2.8560000000000003</v>
      </c>
      <c r="G94" s="49" t="s">
        <v>6</v>
      </c>
      <c r="H94" s="49" t="s">
        <v>927</v>
      </c>
    </row>
    <row r="95" spans="1:8" ht="12.75">
      <c r="A95" s="45" t="s">
        <v>7</v>
      </c>
      <c r="B95" s="46" t="s">
        <v>806</v>
      </c>
      <c r="C95" s="57">
        <v>0.217</v>
      </c>
      <c r="D95" s="57">
        <v>0.179</v>
      </c>
      <c r="E95" s="47">
        <v>21</v>
      </c>
      <c r="F95" s="33">
        <f t="shared" si="1"/>
        <v>3.759</v>
      </c>
      <c r="G95" s="49" t="s">
        <v>6</v>
      </c>
      <c r="H95" s="49" t="s">
        <v>927</v>
      </c>
    </row>
    <row r="96" spans="1:8" ht="12.75">
      <c r="A96" s="45" t="s">
        <v>7</v>
      </c>
      <c r="B96" s="46" t="s">
        <v>807</v>
      </c>
      <c r="C96" s="57">
        <v>0.2</v>
      </c>
      <c r="D96" s="57">
        <v>0.182</v>
      </c>
      <c r="E96" s="47">
        <v>21</v>
      </c>
      <c r="F96" s="33">
        <f t="shared" si="1"/>
        <v>3.822</v>
      </c>
      <c r="G96" s="49" t="s">
        <v>6</v>
      </c>
      <c r="H96" s="49" t="s">
        <v>927</v>
      </c>
    </row>
    <row r="97" spans="1:8" ht="12.75">
      <c r="A97" s="45" t="s">
        <v>7</v>
      </c>
      <c r="B97" s="46" t="s">
        <v>808</v>
      </c>
      <c r="C97" s="57">
        <v>0.937</v>
      </c>
      <c r="D97" s="57">
        <v>0.034</v>
      </c>
      <c r="E97" s="47">
        <v>21</v>
      </c>
      <c r="F97" s="33">
        <f t="shared" si="1"/>
        <v>0.7140000000000001</v>
      </c>
      <c r="G97" s="49" t="s">
        <v>6</v>
      </c>
      <c r="H97" s="49" t="s">
        <v>927</v>
      </c>
    </row>
    <row r="98" spans="1:250" s="44" customFormat="1" ht="12.75">
      <c r="A98" s="50"/>
      <c r="B98" s="51"/>
      <c r="C98" s="58">
        <f>SUM(C88:C97)</f>
        <v>16.703</v>
      </c>
      <c r="D98" s="58">
        <f>SUM(D88:D97)</f>
        <v>5.539</v>
      </c>
      <c r="E98" s="53">
        <v>21</v>
      </c>
      <c r="F98" s="34">
        <f t="shared" si="1"/>
        <v>116.31899999999999</v>
      </c>
      <c r="G98" s="54"/>
      <c r="H98" s="30" t="s">
        <v>213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</row>
    <row r="99" spans="1:8" ht="12.75">
      <c r="A99" s="45" t="s">
        <v>7</v>
      </c>
      <c r="B99" s="46" t="s">
        <v>284</v>
      </c>
      <c r="C99" s="57">
        <v>0.274</v>
      </c>
      <c r="D99" s="57">
        <v>0.211</v>
      </c>
      <c r="E99" s="47">
        <v>21</v>
      </c>
      <c r="F99" s="33">
        <f t="shared" si="1"/>
        <v>4.431</v>
      </c>
      <c r="G99" s="49" t="s">
        <v>6</v>
      </c>
      <c r="H99" s="49" t="s">
        <v>928</v>
      </c>
    </row>
    <row r="100" spans="1:8" ht="12.75">
      <c r="A100" s="45" t="s">
        <v>7</v>
      </c>
      <c r="B100" s="46" t="s">
        <v>285</v>
      </c>
      <c r="C100" s="57">
        <v>0.209</v>
      </c>
      <c r="D100" s="57">
        <v>0.182</v>
      </c>
      <c r="E100" s="47">
        <v>21</v>
      </c>
      <c r="F100" s="33">
        <f t="shared" si="1"/>
        <v>3.822</v>
      </c>
      <c r="G100" s="49" t="s">
        <v>6</v>
      </c>
      <c r="H100" s="49" t="s">
        <v>928</v>
      </c>
    </row>
    <row r="101" spans="1:8" ht="12.75">
      <c r="A101" s="45" t="s">
        <v>7</v>
      </c>
      <c r="B101" s="46" t="s">
        <v>283</v>
      </c>
      <c r="C101" s="57">
        <v>0.73</v>
      </c>
      <c r="D101" s="57">
        <v>0.37</v>
      </c>
      <c r="E101" s="47">
        <v>21</v>
      </c>
      <c r="F101" s="33">
        <f t="shared" si="1"/>
        <v>7.77</v>
      </c>
      <c r="G101" s="49" t="s">
        <v>6</v>
      </c>
      <c r="H101" s="49" t="s">
        <v>928</v>
      </c>
    </row>
    <row r="102" spans="1:8" ht="12.75">
      <c r="A102" s="45" t="s">
        <v>7</v>
      </c>
      <c r="B102" s="46" t="s">
        <v>282</v>
      </c>
      <c r="C102" s="57">
        <v>0.483</v>
      </c>
      <c r="D102" s="57">
        <v>0.374</v>
      </c>
      <c r="E102" s="47">
        <v>21</v>
      </c>
      <c r="F102" s="33">
        <f t="shared" si="1"/>
        <v>7.854</v>
      </c>
      <c r="G102" s="49" t="s">
        <v>6</v>
      </c>
      <c r="H102" s="49" t="s">
        <v>928</v>
      </c>
    </row>
    <row r="103" spans="1:8" ht="12.75">
      <c r="A103" s="45" t="s">
        <v>7</v>
      </c>
      <c r="B103" s="46" t="s">
        <v>279</v>
      </c>
      <c r="C103" s="57">
        <v>3.108</v>
      </c>
      <c r="D103" s="57">
        <v>0.772</v>
      </c>
      <c r="E103" s="47">
        <v>21</v>
      </c>
      <c r="F103" s="33">
        <f t="shared" si="1"/>
        <v>16.212</v>
      </c>
      <c r="G103" s="49" t="s">
        <v>6</v>
      </c>
      <c r="H103" s="49" t="s">
        <v>928</v>
      </c>
    </row>
    <row r="104" spans="1:8" ht="12.75">
      <c r="A104" s="45" t="s">
        <v>7</v>
      </c>
      <c r="B104" s="46" t="s">
        <v>280</v>
      </c>
      <c r="C104" s="57">
        <v>0.605</v>
      </c>
      <c r="D104" s="57">
        <v>0.605</v>
      </c>
      <c r="E104" s="47">
        <v>21</v>
      </c>
      <c r="F104" s="33">
        <f t="shared" si="1"/>
        <v>12.705</v>
      </c>
      <c r="G104" s="49" t="s">
        <v>6</v>
      </c>
      <c r="H104" s="49" t="s">
        <v>928</v>
      </c>
    </row>
    <row r="105" spans="1:8" ht="12.75">
      <c r="A105" s="45" t="s">
        <v>7</v>
      </c>
      <c r="B105" s="46" t="s">
        <v>238</v>
      </c>
      <c r="C105" s="57">
        <v>2.069</v>
      </c>
      <c r="D105" s="57">
        <v>0.425</v>
      </c>
      <c r="E105" s="47">
        <v>21</v>
      </c>
      <c r="F105" s="33">
        <f t="shared" si="1"/>
        <v>8.924999999999999</v>
      </c>
      <c r="G105" s="49" t="s">
        <v>6</v>
      </c>
      <c r="H105" s="49" t="s">
        <v>928</v>
      </c>
    </row>
    <row r="106" spans="1:8" ht="12.75">
      <c r="A106" s="45" t="s">
        <v>7</v>
      </c>
      <c r="B106" s="46" t="s">
        <v>281</v>
      </c>
      <c r="C106" s="57">
        <v>1.205</v>
      </c>
      <c r="D106" s="57">
        <v>0.286</v>
      </c>
      <c r="E106" s="47">
        <v>21</v>
      </c>
      <c r="F106" s="33">
        <f t="shared" si="1"/>
        <v>6.005999999999999</v>
      </c>
      <c r="G106" s="49" t="s">
        <v>6</v>
      </c>
      <c r="H106" s="49" t="s">
        <v>928</v>
      </c>
    </row>
    <row r="107" spans="1:8" ht="12.75">
      <c r="A107" s="45" t="s">
        <v>7</v>
      </c>
      <c r="B107" s="46" t="s">
        <v>281</v>
      </c>
      <c r="C107" s="57">
        <v>1.205</v>
      </c>
      <c r="D107" s="57">
        <v>0.358</v>
      </c>
      <c r="E107" s="47">
        <v>21</v>
      </c>
      <c r="F107" s="33">
        <f t="shared" si="1"/>
        <v>7.518</v>
      </c>
      <c r="G107" s="49" t="s">
        <v>6</v>
      </c>
      <c r="H107" s="49" t="s">
        <v>928</v>
      </c>
    </row>
    <row r="108" spans="1:250" s="44" customFormat="1" ht="12.75">
      <c r="A108" s="50"/>
      <c r="B108" s="51"/>
      <c r="C108" s="58">
        <f>SUM(C99:C107)</f>
        <v>9.888</v>
      </c>
      <c r="D108" s="58">
        <f>SUM(D99:D107)</f>
        <v>3.583</v>
      </c>
      <c r="E108" s="53">
        <v>21</v>
      </c>
      <c r="F108" s="34">
        <f t="shared" si="1"/>
        <v>75.24300000000001</v>
      </c>
      <c r="G108" s="54"/>
      <c r="H108" s="30" t="s">
        <v>213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</row>
    <row r="109" spans="1:8" ht="12.75">
      <c r="A109" s="45" t="s">
        <v>7</v>
      </c>
      <c r="B109" s="46" t="s">
        <v>220</v>
      </c>
      <c r="C109" s="57">
        <v>1.477</v>
      </c>
      <c r="D109" s="57">
        <v>1.223</v>
      </c>
      <c r="E109" s="47">
        <v>21</v>
      </c>
      <c r="F109" s="33">
        <f t="shared" si="1"/>
        <v>25.683000000000003</v>
      </c>
      <c r="G109" s="49" t="s">
        <v>6</v>
      </c>
      <c r="H109" s="49" t="s">
        <v>929</v>
      </c>
    </row>
    <row r="110" spans="1:8" ht="12.75">
      <c r="A110" s="45" t="s">
        <v>7</v>
      </c>
      <c r="B110" s="46" t="s">
        <v>218</v>
      </c>
      <c r="C110" s="57">
        <v>1.843</v>
      </c>
      <c r="D110" s="57">
        <v>0.021</v>
      </c>
      <c r="E110" s="47">
        <v>21</v>
      </c>
      <c r="F110" s="33">
        <f t="shared" si="1"/>
        <v>0.441</v>
      </c>
      <c r="G110" s="49" t="s">
        <v>6</v>
      </c>
      <c r="H110" s="49" t="s">
        <v>929</v>
      </c>
    </row>
    <row r="111" spans="1:8" ht="12.75">
      <c r="A111" s="45" t="s">
        <v>7</v>
      </c>
      <c r="B111" s="46" t="s">
        <v>219</v>
      </c>
      <c r="C111" s="57">
        <v>2.965</v>
      </c>
      <c r="D111" s="57">
        <v>1.173</v>
      </c>
      <c r="E111" s="47">
        <v>21</v>
      </c>
      <c r="F111" s="33">
        <f t="shared" si="1"/>
        <v>24.633000000000003</v>
      </c>
      <c r="G111" s="49" t="s">
        <v>6</v>
      </c>
      <c r="H111" s="49" t="s">
        <v>929</v>
      </c>
    </row>
    <row r="112" spans="1:8" ht="12.75">
      <c r="A112" s="45" t="s">
        <v>7</v>
      </c>
      <c r="B112" s="46" t="s">
        <v>226</v>
      </c>
      <c r="C112" s="57">
        <v>2.101</v>
      </c>
      <c r="D112" s="57">
        <v>0.207</v>
      </c>
      <c r="E112" s="47">
        <v>21</v>
      </c>
      <c r="F112" s="33">
        <f t="shared" si="1"/>
        <v>4.3469999999999995</v>
      </c>
      <c r="G112" s="49" t="s">
        <v>6</v>
      </c>
      <c r="H112" s="49" t="s">
        <v>929</v>
      </c>
    </row>
    <row r="113" spans="1:8" ht="12.75">
      <c r="A113" s="45" t="s">
        <v>7</v>
      </c>
      <c r="B113" s="46" t="s">
        <v>224</v>
      </c>
      <c r="C113" s="57">
        <v>1.995</v>
      </c>
      <c r="D113" s="57">
        <v>0.224</v>
      </c>
      <c r="E113" s="47">
        <v>21</v>
      </c>
      <c r="F113" s="33">
        <f t="shared" si="1"/>
        <v>4.704</v>
      </c>
      <c r="G113" s="49" t="s">
        <v>6</v>
      </c>
      <c r="H113" s="49" t="s">
        <v>929</v>
      </c>
    </row>
    <row r="114" spans="1:8" ht="12.75">
      <c r="A114" s="45" t="s">
        <v>7</v>
      </c>
      <c r="B114" s="46" t="s">
        <v>809</v>
      </c>
      <c r="C114" s="57">
        <v>0.359</v>
      </c>
      <c r="D114" s="57">
        <v>0.141</v>
      </c>
      <c r="E114" s="47">
        <v>21</v>
      </c>
      <c r="F114" s="33">
        <f t="shared" si="1"/>
        <v>2.961</v>
      </c>
      <c r="G114" s="49" t="s">
        <v>6</v>
      </c>
      <c r="H114" s="49" t="s">
        <v>929</v>
      </c>
    </row>
    <row r="115" spans="1:8" ht="12.75">
      <c r="A115" s="45" t="s">
        <v>7</v>
      </c>
      <c r="B115" s="46" t="s">
        <v>810</v>
      </c>
      <c r="C115" s="57">
        <v>0.53</v>
      </c>
      <c r="D115" s="57">
        <v>0.032</v>
      </c>
      <c r="E115" s="47">
        <v>21</v>
      </c>
      <c r="F115" s="33">
        <f t="shared" si="1"/>
        <v>0.672</v>
      </c>
      <c r="G115" s="49" t="s">
        <v>6</v>
      </c>
      <c r="H115" s="49" t="s">
        <v>929</v>
      </c>
    </row>
    <row r="116" spans="1:8" ht="12.75">
      <c r="A116" s="45" t="s">
        <v>7</v>
      </c>
      <c r="B116" s="46" t="s">
        <v>225</v>
      </c>
      <c r="C116" s="57">
        <v>0.323</v>
      </c>
      <c r="D116" s="57">
        <v>0.218</v>
      </c>
      <c r="E116" s="47">
        <v>21</v>
      </c>
      <c r="F116" s="33">
        <f t="shared" si="1"/>
        <v>4.578</v>
      </c>
      <c r="G116" s="49" t="s">
        <v>6</v>
      </c>
      <c r="H116" s="49" t="s">
        <v>929</v>
      </c>
    </row>
    <row r="117" spans="1:8" ht="12.75">
      <c r="A117" s="45" t="s">
        <v>7</v>
      </c>
      <c r="B117" s="46" t="s">
        <v>811</v>
      </c>
      <c r="C117" s="57">
        <v>0.369</v>
      </c>
      <c r="D117" s="57">
        <v>0.073</v>
      </c>
      <c r="E117" s="47">
        <v>21</v>
      </c>
      <c r="F117" s="33">
        <f t="shared" si="1"/>
        <v>1.533</v>
      </c>
      <c r="G117" s="49" t="s">
        <v>6</v>
      </c>
      <c r="H117" s="49" t="s">
        <v>929</v>
      </c>
    </row>
    <row r="118" spans="1:8" ht="12.75">
      <c r="A118" s="45" t="s">
        <v>7</v>
      </c>
      <c r="B118" s="46" t="s">
        <v>228</v>
      </c>
      <c r="C118" s="57">
        <v>0.806</v>
      </c>
      <c r="D118" s="57">
        <v>0.081</v>
      </c>
      <c r="E118" s="47">
        <v>21</v>
      </c>
      <c r="F118" s="33">
        <f t="shared" si="1"/>
        <v>1.701</v>
      </c>
      <c r="G118" s="49" t="s">
        <v>6</v>
      </c>
      <c r="H118" s="49" t="s">
        <v>929</v>
      </c>
    </row>
    <row r="119" spans="1:8" ht="12.75">
      <c r="A119" s="45" t="s">
        <v>7</v>
      </c>
      <c r="B119" s="46" t="s">
        <v>260</v>
      </c>
      <c r="C119" s="57">
        <v>1.225</v>
      </c>
      <c r="D119" s="57">
        <v>0.074</v>
      </c>
      <c r="E119" s="47">
        <v>21</v>
      </c>
      <c r="F119" s="33">
        <f t="shared" si="1"/>
        <v>1.5539999999999998</v>
      </c>
      <c r="G119" s="49" t="s">
        <v>6</v>
      </c>
      <c r="H119" s="49" t="s">
        <v>929</v>
      </c>
    </row>
    <row r="120" spans="1:8" ht="12.75">
      <c r="A120" s="45" t="s">
        <v>7</v>
      </c>
      <c r="B120" s="46" t="s">
        <v>222</v>
      </c>
      <c r="C120" s="57">
        <v>5.1</v>
      </c>
      <c r="D120" s="57">
        <v>0.32</v>
      </c>
      <c r="E120" s="47">
        <v>21</v>
      </c>
      <c r="F120" s="33">
        <f t="shared" si="1"/>
        <v>6.72</v>
      </c>
      <c r="G120" s="49" t="s">
        <v>6</v>
      </c>
      <c r="H120" s="49" t="s">
        <v>929</v>
      </c>
    </row>
    <row r="121" spans="1:250" s="44" customFormat="1" ht="12.75">
      <c r="A121" s="55"/>
      <c r="B121" s="56"/>
      <c r="C121" s="59">
        <f>SUM(C109:C120)</f>
        <v>19.093</v>
      </c>
      <c r="D121" s="59">
        <f>SUM(D109:D120)</f>
        <v>3.7869999999999995</v>
      </c>
      <c r="E121" s="53">
        <v>21</v>
      </c>
      <c r="F121" s="34">
        <f t="shared" si="1"/>
        <v>79.52699999999999</v>
      </c>
      <c r="G121" s="37"/>
      <c r="H121" s="30" t="s">
        <v>213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</row>
    <row r="122" spans="1:250" s="44" customFormat="1" ht="12.75">
      <c r="A122" s="31"/>
      <c r="B122" s="60"/>
      <c r="C122" s="61">
        <f>A122*B122+SUM(C24+C31+C42+C87+C98+C108+C121)</f>
        <v>178.17499999999998</v>
      </c>
      <c r="D122" s="35">
        <f>B122*C122+SUM(D24+D31+D42+D87+D98+D108+D121)</f>
        <v>64.67999999999999</v>
      </c>
      <c r="E122" s="53"/>
      <c r="F122" s="34">
        <f>SUM(F24+F31+F42+F87+F98+F108+F121)</f>
        <v>1358.2799999999997</v>
      </c>
      <c r="G122" s="31"/>
      <c r="H122" s="31" t="s">
        <v>286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</row>
  </sheetData>
  <sheetProtection/>
  <mergeCells count="3">
    <mergeCell ref="A1:H1"/>
    <mergeCell ref="A2:H2"/>
    <mergeCell ref="A3:G3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H67" sqref="H67:H71"/>
    </sheetView>
  </sheetViews>
  <sheetFormatPr defaultColWidth="9.7109375" defaultRowHeight="12.75"/>
  <cols>
    <col min="1" max="1" width="20.8515625" style="7" customWidth="1"/>
    <col min="2" max="2" width="9.28125" style="6" customWidth="1"/>
    <col min="3" max="5" width="9.7109375" style="6" customWidth="1"/>
    <col min="6" max="6" width="11.7109375" style="6" customWidth="1"/>
    <col min="7" max="7" width="12.57421875" style="6" customWidth="1"/>
    <col min="8" max="8" width="29.8515625" style="6" customWidth="1"/>
    <col min="9" max="16384" width="9.7109375" style="4" customWidth="1"/>
  </cols>
  <sheetData>
    <row r="1" spans="1:8" ht="15" customHeight="1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544</v>
      </c>
      <c r="B2" s="86"/>
      <c r="C2" s="86"/>
      <c r="D2" s="86"/>
      <c r="E2" s="86"/>
      <c r="F2" s="86"/>
      <c r="G2" s="86"/>
      <c r="H2" s="86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9" ht="12.75">
      <c r="A6" s="45" t="s">
        <v>7</v>
      </c>
      <c r="B6" s="46" t="s">
        <v>76</v>
      </c>
      <c r="C6" s="57">
        <v>1.32</v>
      </c>
      <c r="D6" s="57">
        <v>0.022</v>
      </c>
      <c r="E6" s="47">
        <v>12</v>
      </c>
      <c r="F6" s="47">
        <f>D6*12</f>
        <v>0.264</v>
      </c>
      <c r="G6" s="48" t="s">
        <v>6</v>
      </c>
      <c r="H6" s="48" t="s">
        <v>908</v>
      </c>
      <c r="I6" s="78"/>
    </row>
    <row r="7" spans="1:9" ht="12.75">
      <c r="A7" s="45" t="s">
        <v>7</v>
      </c>
      <c r="B7" s="46" t="s">
        <v>541</v>
      </c>
      <c r="C7" s="57">
        <v>2.155</v>
      </c>
      <c r="D7" s="57">
        <v>0.157</v>
      </c>
      <c r="E7" s="47">
        <v>12</v>
      </c>
      <c r="F7" s="47">
        <f aca="true" t="shared" si="0" ref="F7:F70">D7*12</f>
        <v>1.884</v>
      </c>
      <c r="G7" s="49" t="s">
        <v>6</v>
      </c>
      <c r="H7" s="49" t="s">
        <v>908</v>
      </c>
      <c r="I7" s="78"/>
    </row>
    <row r="8" spans="1:9" ht="12.75">
      <c r="A8" s="45" t="s">
        <v>7</v>
      </c>
      <c r="B8" s="46" t="s">
        <v>79</v>
      </c>
      <c r="C8" s="57">
        <v>1.671</v>
      </c>
      <c r="D8" s="57">
        <v>0.548</v>
      </c>
      <c r="E8" s="47">
        <v>12</v>
      </c>
      <c r="F8" s="47">
        <f t="shared" si="0"/>
        <v>6.5760000000000005</v>
      </c>
      <c r="G8" s="49" t="s">
        <v>6</v>
      </c>
      <c r="H8" s="49" t="s">
        <v>908</v>
      </c>
      <c r="I8" s="78"/>
    </row>
    <row r="9" spans="1:9" ht="12.75">
      <c r="A9" s="45" t="s">
        <v>7</v>
      </c>
      <c r="B9" s="46" t="s">
        <v>67</v>
      </c>
      <c r="C9" s="57">
        <v>2.883</v>
      </c>
      <c r="D9" s="57">
        <v>0.322</v>
      </c>
      <c r="E9" s="47">
        <v>12</v>
      </c>
      <c r="F9" s="47">
        <f t="shared" si="0"/>
        <v>3.864</v>
      </c>
      <c r="G9" s="49" t="s">
        <v>6</v>
      </c>
      <c r="H9" s="49" t="s">
        <v>908</v>
      </c>
      <c r="I9" s="78"/>
    </row>
    <row r="10" spans="1:9" ht="12.75">
      <c r="A10" s="45" t="s">
        <v>7</v>
      </c>
      <c r="B10" s="46" t="s">
        <v>80</v>
      </c>
      <c r="C10" s="57">
        <v>1.442</v>
      </c>
      <c r="D10" s="57">
        <v>0.247</v>
      </c>
      <c r="E10" s="47">
        <v>12</v>
      </c>
      <c r="F10" s="47">
        <f t="shared" si="0"/>
        <v>2.964</v>
      </c>
      <c r="G10" s="49" t="s">
        <v>6</v>
      </c>
      <c r="H10" s="49" t="s">
        <v>908</v>
      </c>
      <c r="I10" s="78"/>
    </row>
    <row r="11" spans="1:9" ht="12.75">
      <c r="A11" s="45" t="s">
        <v>7</v>
      </c>
      <c r="B11" s="46" t="s">
        <v>71</v>
      </c>
      <c r="C11" s="57">
        <v>4.469</v>
      </c>
      <c r="D11" s="57">
        <v>0.071</v>
      </c>
      <c r="E11" s="47">
        <v>12</v>
      </c>
      <c r="F11" s="47">
        <f t="shared" si="0"/>
        <v>0.8519999999999999</v>
      </c>
      <c r="G11" s="49" t="s">
        <v>6</v>
      </c>
      <c r="H11" s="49" t="s">
        <v>908</v>
      </c>
      <c r="I11" s="78"/>
    </row>
    <row r="12" spans="1:9" s="80" customFormat="1" ht="12.75">
      <c r="A12" s="68"/>
      <c r="B12" s="66"/>
      <c r="C12" s="58">
        <f>SUM(C6:C11)</f>
        <v>13.940000000000001</v>
      </c>
      <c r="D12" s="58">
        <f>SUM(D6:D11)</f>
        <v>1.3670000000000002</v>
      </c>
      <c r="E12" s="53">
        <v>12</v>
      </c>
      <c r="F12" s="53">
        <f t="shared" si="0"/>
        <v>16.404000000000003</v>
      </c>
      <c r="G12" s="54"/>
      <c r="H12" s="30" t="s">
        <v>213</v>
      </c>
      <c r="I12" s="81"/>
    </row>
    <row r="13" spans="1:9" ht="12.75">
      <c r="A13" s="45" t="s">
        <v>7</v>
      </c>
      <c r="B13" s="46" t="s">
        <v>77</v>
      </c>
      <c r="C13" s="57">
        <v>3.907</v>
      </c>
      <c r="D13" s="57">
        <v>1.393</v>
      </c>
      <c r="E13" s="47">
        <v>12</v>
      </c>
      <c r="F13" s="47">
        <f t="shared" si="0"/>
        <v>16.716</v>
      </c>
      <c r="G13" s="49" t="s">
        <v>6</v>
      </c>
      <c r="H13" s="49" t="s">
        <v>948</v>
      </c>
      <c r="I13" s="78"/>
    </row>
    <row r="14" spans="1:9" ht="12.75">
      <c r="A14" s="45" t="s">
        <v>7</v>
      </c>
      <c r="B14" s="46" t="s">
        <v>76</v>
      </c>
      <c r="C14" s="57">
        <v>1.32</v>
      </c>
      <c r="D14" s="57">
        <v>0.052</v>
      </c>
      <c r="E14" s="47">
        <v>12</v>
      </c>
      <c r="F14" s="47">
        <f t="shared" si="0"/>
        <v>0.624</v>
      </c>
      <c r="G14" s="49" t="s">
        <v>6</v>
      </c>
      <c r="H14" s="49" t="s">
        <v>948</v>
      </c>
      <c r="I14" s="78"/>
    </row>
    <row r="15" spans="1:9" ht="12.75">
      <c r="A15" s="45" t="s">
        <v>7</v>
      </c>
      <c r="B15" s="46" t="s">
        <v>542</v>
      </c>
      <c r="C15" s="57">
        <v>0.569</v>
      </c>
      <c r="D15" s="57">
        <v>0.19</v>
      </c>
      <c r="E15" s="47">
        <v>12</v>
      </c>
      <c r="F15" s="47">
        <f t="shared" si="0"/>
        <v>2.2800000000000002</v>
      </c>
      <c r="G15" s="49" t="s">
        <v>6</v>
      </c>
      <c r="H15" s="49" t="s">
        <v>948</v>
      </c>
      <c r="I15" s="78"/>
    </row>
    <row r="16" spans="1:9" ht="12.75">
      <c r="A16" s="45" t="s">
        <v>7</v>
      </c>
      <c r="B16" s="46" t="s">
        <v>541</v>
      </c>
      <c r="C16" s="57">
        <v>2.155</v>
      </c>
      <c r="D16" s="57">
        <v>0.497</v>
      </c>
      <c r="E16" s="47">
        <v>12</v>
      </c>
      <c r="F16" s="47">
        <f t="shared" si="0"/>
        <v>5.964</v>
      </c>
      <c r="G16" s="49" t="s">
        <v>6</v>
      </c>
      <c r="H16" s="49" t="s">
        <v>948</v>
      </c>
      <c r="I16" s="78"/>
    </row>
    <row r="17" spans="1:9" ht="12.75">
      <c r="A17" s="45" t="s">
        <v>7</v>
      </c>
      <c r="B17" s="46" t="s">
        <v>79</v>
      </c>
      <c r="C17" s="57">
        <v>1.671</v>
      </c>
      <c r="D17" s="57">
        <v>0.108</v>
      </c>
      <c r="E17" s="47">
        <v>12</v>
      </c>
      <c r="F17" s="47">
        <f t="shared" si="0"/>
        <v>1.296</v>
      </c>
      <c r="G17" s="49" t="s">
        <v>6</v>
      </c>
      <c r="H17" s="49" t="s">
        <v>948</v>
      </c>
      <c r="I17" s="78"/>
    </row>
    <row r="18" spans="1:9" ht="12.75">
      <c r="A18" s="45" t="s">
        <v>7</v>
      </c>
      <c r="B18" s="46" t="s">
        <v>60</v>
      </c>
      <c r="C18" s="57">
        <v>3.848</v>
      </c>
      <c r="D18" s="57">
        <v>0.055</v>
      </c>
      <c r="E18" s="47">
        <v>12</v>
      </c>
      <c r="F18" s="47">
        <f t="shared" si="0"/>
        <v>0.66</v>
      </c>
      <c r="G18" s="49" t="s">
        <v>6</v>
      </c>
      <c r="H18" s="49" t="s">
        <v>948</v>
      </c>
      <c r="I18" s="78"/>
    </row>
    <row r="19" spans="1:9" ht="12.75">
      <c r="A19" s="45" t="s">
        <v>7</v>
      </c>
      <c r="B19" s="46" t="s">
        <v>71</v>
      </c>
      <c r="C19" s="57">
        <v>4.469</v>
      </c>
      <c r="D19" s="57">
        <v>2.356</v>
      </c>
      <c r="E19" s="47">
        <v>12</v>
      </c>
      <c r="F19" s="47">
        <f t="shared" si="0"/>
        <v>28.272</v>
      </c>
      <c r="G19" s="49" t="s">
        <v>6</v>
      </c>
      <c r="H19" s="49" t="s">
        <v>948</v>
      </c>
      <c r="I19" s="78"/>
    </row>
    <row r="20" spans="1:9" s="80" customFormat="1" ht="12.75">
      <c r="A20" s="68"/>
      <c r="B20" s="66"/>
      <c r="C20" s="58">
        <f>SUM(C13:C19)</f>
        <v>17.939</v>
      </c>
      <c r="D20" s="58">
        <f>SUM(D13:D19)</f>
        <v>4.651</v>
      </c>
      <c r="E20" s="53">
        <v>12</v>
      </c>
      <c r="F20" s="53">
        <f t="shared" si="0"/>
        <v>55.812</v>
      </c>
      <c r="G20" s="54"/>
      <c r="H20" s="30" t="s">
        <v>213</v>
      </c>
      <c r="I20" s="81"/>
    </row>
    <row r="21" spans="1:9" ht="12.75">
      <c r="A21" s="45" t="s">
        <v>7</v>
      </c>
      <c r="B21" s="46" t="s">
        <v>80</v>
      </c>
      <c r="C21" s="57">
        <v>1.442</v>
      </c>
      <c r="D21" s="57">
        <v>0.723</v>
      </c>
      <c r="E21" s="47">
        <v>12</v>
      </c>
      <c r="F21" s="47">
        <f t="shared" si="0"/>
        <v>8.676</v>
      </c>
      <c r="G21" s="49" t="s">
        <v>6</v>
      </c>
      <c r="H21" s="49" t="s">
        <v>942</v>
      </c>
      <c r="I21" s="78"/>
    </row>
    <row r="22" spans="1:9" ht="12.75">
      <c r="A22" s="45" t="s">
        <v>7</v>
      </c>
      <c r="B22" s="46" t="s">
        <v>60</v>
      </c>
      <c r="C22" s="57">
        <v>3.848</v>
      </c>
      <c r="D22" s="57">
        <v>0.325</v>
      </c>
      <c r="E22" s="47">
        <v>12</v>
      </c>
      <c r="F22" s="47">
        <f t="shared" si="0"/>
        <v>3.9000000000000004</v>
      </c>
      <c r="G22" s="49" t="s">
        <v>6</v>
      </c>
      <c r="H22" s="49" t="s">
        <v>942</v>
      </c>
      <c r="I22" s="78"/>
    </row>
    <row r="23" spans="1:9" ht="12.75">
      <c r="A23" s="45" t="s">
        <v>7</v>
      </c>
      <c r="B23" s="46" t="s">
        <v>70</v>
      </c>
      <c r="C23" s="57">
        <v>1.69</v>
      </c>
      <c r="D23" s="57">
        <v>0.15</v>
      </c>
      <c r="E23" s="47">
        <v>12</v>
      </c>
      <c r="F23" s="47">
        <f t="shared" si="0"/>
        <v>1.7999999999999998</v>
      </c>
      <c r="G23" s="49" t="s">
        <v>6</v>
      </c>
      <c r="H23" s="49" t="s">
        <v>942</v>
      </c>
      <c r="I23" s="78"/>
    </row>
    <row r="24" spans="1:9" ht="12.75">
      <c r="A24" s="45" t="s">
        <v>7</v>
      </c>
      <c r="B24" s="46" t="s">
        <v>909</v>
      </c>
      <c r="C24" s="57">
        <v>1.379</v>
      </c>
      <c r="D24" s="57">
        <v>0.018</v>
      </c>
      <c r="E24" s="47">
        <v>12</v>
      </c>
      <c r="F24" s="47">
        <f t="shared" si="0"/>
        <v>0.21599999999999997</v>
      </c>
      <c r="G24" s="49" t="s">
        <v>6</v>
      </c>
      <c r="H24" s="49" t="s">
        <v>942</v>
      </c>
      <c r="I24" s="78"/>
    </row>
    <row r="25" spans="1:9" s="80" customFormat="1" ht="12.75">
      <c r="A25" s="68"/>
      <c r="B25" s="66"/>
      <c r="C25" s="58">
        <f>SUM(C21:C24)</f>
        <v>8.359</v>
      </c>
      <c r="D25" s="58">
        <f>SUM(D21:D24)</f>
        <v>1.216</v>
      </c>
      <c r="E25" s="53">
        <v>12</v>
      </c>
      <c r="F25" s="53">
        <f t="shared" si="0"/>
        <v>14.591999999999999</v>
      </c>
      <c r="G25" s="54"/>
      <c r="H25" s="30" t="s">
        <v>213</v>
      </c>
      <c r="I25" s="81"/>
    </row>
    <row r="26" spans="1:9" ht="12.75">
      <c r="A26" s="45" t="s">
        <v>7</v>
      </c>
      <c r="B26" s="46" t="s">
        <v>59</v>
      </c>
      <c r="C26" s="57">
        <v>3.769</v>
      </c>
      <c r="D26" s="57">
        <v>0.299</v>
      </c>
      <c r="E26" s="47">
        <v>12</v>
      </c>
      <c r="F26" s="47">
        <f t="shared" si="0"/>
        <v>3.588</v>
      </c>
      <c r="G26" s="49" t="s">
        <v>6</v>
      </c>
      <c r="H26" s="49" t="s">
        <v>949</v>
      </c>
      <c r="I26" s="78"/>
    </row>
    <row r="27" spans="1:9" s="80" customFormat="1" ht="12.75">
      <c r="A27" s="68"/>
      <c r="B27" s="66"/>
      <c r="C27" s="58">
        <f>SUM(C26)</f>
        <v>3.769</v>
      </c>
      <c r="D27" s="58">
        <f>SUM(D26)</f>
        <v>0.299</v>
      </c>
      <c r="E27" s="53">
        <v>12</v>
      </c>
      <c r="F27" s="53">
        <f t="shared" si="0"/>
        <v>3.588</v>
      </c>
      <c r="G27" s="54"/>
      <c r="H27" s="30" t="s">
        <v>213</v>
      </c>
      <c r="I27" s="81"/>
    </row>
    <row r="28" spans="1:9" ht="12.75">
      <c r="A28" s="45" t="s">
        <v>7</v>
      </c>
      <c r="B28" s="46" t="s">
        <v>910</v>
      </c>
      <c r="C28" s="57">
        <v>1.097</v>
      </c>
      <c r="D28" s="57">
        <v>0.327</v>
      </c>
      <c r="E28" s="47">
        <v>12</v>
      </c>
      <c r="F28" s="47">
        <f t="shared" si="0"/>
        <v>3.9240000000000004</v>
      </c>
      <c r="G28" s="49" t="s">
        <v>6</v>
      </c>
      <c r="H28" s="49" t="s">
        <v>945</v>
      </c>
      <c r="I28" s="78"/>
    </row>
    <row r="29" spans="1:9" ht="12.75">
      <c r="A29" s="45" t="s">
        <v>7</v>
      </c>
      <c r="B29" s="46" t="s">
        <v>543</v>
      </c>
      <c r="C29" s="57">
        <v>3.424</v>
      </c>
      <c r="D29" s="57">
        <v>0.227</v>
      </c>
      <c r="E29" s="47">
        <v>12</v>
      </c>
      <c r="F29" s="47">
        <f t="shared" si="0"/>
        <v>2.724</v>
      </c>
      <c r="G29" s="49" t="s">
        <v>6</v>
      </c>
      <c r="H29" s="49" t="s">
        <v>945</v>
      </c>
      <c r="I29" s="78"/>
    </row>
    <row r="30" spans="1:9" ht="12.75">
      <c r="A30" s="45" t="s">
        <v>7</v>
      </c>
      <c r="B30" s="46" t="s">
        <v>542</v>
      </c>
      <c r="C30" s="57">
        <v>0.569</v>
      </c>
      <c r="D30" s="57">
        <v>0.359</v>
      </c>
      <c r="E30" s="47">
        <v>12</v>
      </c>
      <c r="F30" s="47">
        <f t="shared" si="0"/>
        <v>4.308</v>
      </c>
      <c r="G30" s="49" t="s">
        <v>6</v>
      </c>
      <c r="H30" s="49" t="s">
        <v>945</v>
      </c>
      <c r="I30" s="78"/>
    </row>
    <row r="31" spans="1:9" ht="12.75">
      <c r="A31" s="45" t="s">
        <v>7</v>
      </c>
      <c r="B31" s="46" t="s">
        <v>541</v>
      </c>
      <c r="C31" s="57">
        <v>2.155</v>
      </c>
      <c r="D31" s="57">
        <v>0.258</v>
      </c>
      <c r="E31" s="47">
        <v>12</v>
      </c>
      <c r="F31" s="47">
        <f t="shared" si="0"/>
        <v>3.096</v>
      </c>
      <c r="G31" s="49" t="s">
        <v>6</v>
      </c>
      <c r="H31" s="49" t="s">
        <v>945</v>
      </c>
      <c r="I31" s="78"/>
    </row>
    <row r="32" spans="1:9" ht="12.75">
      <c r="A32" s="45" t="s">
        <v>7</v>
      </c>
      <c r="B32" s="46" t="s">
        <v>78</v>
      </c>
      <c r="C32" s="57">
        <v>0.516</v>
      </c>
      <c r="D32" s="57">
        <v>0.013</v>
      </c>
      <c r="E32" s="47">
        <v>12</v>
      </c>
      <c r="F32" s="47">
        <f t="shared" si="0"/>
        <v>0.156</v>
      </c>
      <c r="G32" s="49" t="s">
        <v>6</v>
      </c>
      <c r="H32" s="49" t="s">
        <v>945</v>
      </c>
      <c r="I32" s="78"/>
    </row>
    <row r="33" spans="1:9" ht="12.75">
      <c r="A33" s="45" t="s">
        <v>7</v>
      </c>
      <c r="B33" s="46" t="s">
        <v>911</v>
      </c>
      <c r="C33" s="57">
        <v>1.614</v>
      </c>
      <c r="D33" s="57">
        <v>0.937</v>
      </c>
      <c r="E33" s="47">
        <v>12</v>
      </c>
      <c r="F33" s="47">
        <f t="shared" si="0"/>
        <v>11.244</v>
      </c>
      <c r="G33" s="49" t="s">
        <v>6</v>
      </c>
      <c r="H33" s="49" t="s">
        <v>945</v>
      </c>
      <c r="I33" s="78"/>
    </row>
    <row r="34" spans="1:9" ht="12.75">
      <c r="A34" s="45" t="s">
        <v>7</v>
      </c>
      <c r="B34" s="46" t="s">
        <v>67</v>
      </c>
      <c r="C34" s="57">
        <v>2.883</v>
      </c>
      <c r="D34" s="57">
        <v>0.243</v>
      </c>
      <c r="E34" s="47">
        <v>12</v>
      </c>
      <c r="F34" s="47">
        <f t="shared" si="0"/>
        <v>2.916</v>
      </c>
      <c r="G34" s="49" t="s">
        <v>6</v>
      </c>
      <c r="H34" s="49" t="s">
        <v>945</v>
      </c>
      <c r="I34" s="78"/>
    </row>
    <row r="35" spans="1:9" ht="12.75">
      <c r="A35" s="45" t="s">
        <v>7</v>
      </c>
      <c r="B35" s="46" t="s">
        <v>74</v>
      </c>
      <c r="C35" s="57">
        <v>0.473</v>
      </c>
      <c r="D35" s="57">
        <v>0.334</v>
      </c>
      <c r="E35" s="47">
        <v>12</v>
      </c>
      <c r="F35" s="47">
        <f t="shared" si="0"/>
        <v>4.008</v>
      </c>
      <c r="G35" s="49" t="s">
        <v>6</v>
      </c>
      <c r="H35" s="49" t="s">
        <v>945</v>
      </c>
      <c r="I35" s="78"/>
    </row>
    <row r="36" spans="1:9" ht="12.75">
      <c r="A36" s="45" t="s">
        <v>7</v>
      </c>
      <c r="B36" s="46" t="s">
        <v>69</v>
      </c>
      <c r="C36" s="57">
        <v>2.553</v>
      </c>
      <c r="D36" s="57">
        <v>0.386</v>
      </c>
      <c r="E36" s="47">
        <v>12</v>
      </c>
      <c r="F36" s="47">
        <f t="shared" si="0"/>
        <v>4.632</v>
      </c>
      <c r="G36" s="49" t="s">
        <v>6</v>
      </c>
      <c r="H36" s="49" t="s">
        <v>945</v>
      </c>
      <c r="I36" s="78"/>
    </row>
    <row r="37" spans="1:9" ht="12.75">
      <c r="A37" s="45" t="s">
        <v>7</v>
      </c>
      <c r="B37" s="46" t="s">
        <v>912</v>
      </c>
      <c r="C37" s="57">
        <v>2.118</v>
      </c>
      <c r="D37" s="57">
        <v>0.395</v>
      </c>
      <c r="E37" s="47">
        <v>12</v>
      </c>
      <c r="F37" s="47">
        <f t="shared" si="0"/>
        <v>4.74</v>
      </c>
      <c r="G37" s="49" t="s">
        <v>6</v>
      </c>
      <c r="H37" s="49" t="s">
        <v>945</v>
      </c>
      <c r="I37" s="78"/>
    </row>
    <row r="38" spans="1:9" ht="12.75">
      <c r="A38" s="45" t="s">
        <v>7</v>
      </c>
      <c r="B38" s="46" t="s">
        <v>913</v>
      </c>
      <c r="C38" s="57">
        <v>3.13</v>
      </c>
      <c r="D38" s="57">
        <v>0.287</v>
      </c>
      <c r="E38" s="47">
        <v>12</v>
      </c>
      <c r="F38" s="47">
        <f t="shared" si="0"/>
        <v>3.444</v>
      </c>
      <c r="G38" s="49" t="s">
        <v>6</v>
      </c>
      <c r="H38" s="49" t="s">
        <v>945</v>
      </c>
      <c r="I38" s="78"/>
    </row>
    <row r="39" spans="1:9" ht="12.75">
      <c r="A39" s="45" t="s">
        <v>7</v>
      </c>
      <c r="B39" s="46" t="s">
        <v>914</v>
      </c>
      <c r="C39" s="57">
        <v>0.507</v>
      </c>
      <c r="D39" s="57">
        <v>0.11</v>
      </c>
      <c r="E39" s="47">
        <v>12</v>
      </c>
      <c r="F39" s="47">
        <f t="shared" si="0"/>
        <v>1.32</v>
      </c>
      <c r="G39" s="49" t="s">
        <v>6</v>
      </c>
      <c r="H39" s="49" t="s">
        <v>945</v>
      </c>
      <c r="I39" s="78"/>
    </row>
    <row r="40" spans="1:9" s="80" customFormat="1" ht="12.75">
      <c r="A40" s="68"/>
      <c r="B40" s="66"/>
      <c r="C40" s="58">
        <f>SUM(C28:C39)</f>
        <v>21.038999999999998</v>
      </c>
      <c r="D40" s="58">
        <f>SUM(D28:D39)</f>
        <v>3.876</v>
      </c>
      <c r="E40" s="53">
        <v>12</v>
      </c>
      <c r="F40" s="53">
        <f t="shared" si="0"/>
        <v>46.512</v>
      </c>
      <c r="G40" s="54"/>
      <c r="H40" s="30" t="s">
        <v>213</v>
      </c>
      <c r="I40" s="81"/>
    </row>
    <row r="41" spans="1:9" ht="12.75">
      <c r="A41" s="45" t="s">
        <v>7</v>
      </c>
      <c r="B41" s="46" t="s">
        <v>68</v>
      </c>
      <c r="C41" s="57">
        <v>4.032</v>
      </c>
      <c r="D41" s="57">
        <v>1.032</v>
      </c>
      <c r="E41" s="47">
        <v>12</v>
      </c>
      <c r="F41" s="47">
        <f t="shared" si="0"/>
        <v>12.384</v>
      </c>
      <c r="G41" s="49" t="s">
        <v>6</v>
      </c>
      <c r="H41" s="49" t="s">
        <v>946</v>
      </c>
      <c r="I41" s="78"/>
    </row>
    <row r="42" spans="1:9" ht="12.75">
      <c r="A42" s="45" t="s">
        <v>7</v>
      </c>
      <c r="B42" s="46" t="s">
        <v>78</v>
      </c>
      <c r="C42" s="57">
        <v>0.516</v>
      </c>
      <c r="D42" s="57">
        <v>0.037</v>
      </c>
      <c r="E42" s="47">
        <v>12</v>
      </c>
      <c r="F42" s="47">
        <f t="shared" si="0"/>
        <v>0.44399999999999995</v>
      </c>
      <c r="G42" s="49" t="s">
        <v>6</v>
      </c>
      <c r="H42" s="49" t="s">
        <v>946</v>
      </c>
      <c r="I42" s="78"/>
    </row>
    <row r="43" spans="1:9" ht="12.75">
      <c r="A43" s="45" t="s">
        <v>7</v>
      </c>
      <c r="B43" s="46" t="s">
        <v>911</v>
      </c>
      <c r="C43" s="57">
        <v>1.614</v>
      </c>
      <c r="D43" s="57">
        <v>0.358</v>
      </c>
      <c r="E43" s="47">
        <v>12</v>
      </c>
      <c r="F43" s="47">
        <f t="shared" si="0"/>
        <v>4.295999999999999</v>
      </c>
      <c r="G43" s="49" t="s">
        <v>6</v>
      </c>
      <c r="H43" s="49" t="s">
        <v>946</v>
      </c>
      <c r="I43" s="78"/>
    </row>
    <row r="44" spans="1:9" ht="12.75">
      <c r="A44" s="45" t="s">
        <v>7</v>
      </c>
      <c r="B44" s="46" t="s">
        <v>67</v>
      </c>
      <c r="C44" s="57">
        <v>2.883</v>
      </c>
      <c r="D44" s="57">
        <v>1.614</v>
      </c>
      <c r="E44" s="47">
        <v>12</v>
      </c>
      <c r="F44" s="47">
        <f t="shared" si="0"/>
        <v>19.368000000000002</v>
      </c>
      <c r="G44" s="49" t="s">
        <v>6</v>
      </c>
      <c r="H44" s="49" t="s">
        <v>946</v>
      </c>
      <c r="I44" s="78"/>
    </row>
    <row r="45" spans="1:9" ht="12.75">
      <c r="A45" s="45" t="s">
        <v>7</v>
      </c>
      <c r="B45" s="46" t="s">
        <v>69</v>
      </c>
      <c r="C45" s="57">
        <v>2.553</v>
      </c>
      <c r="D45" s="57">
        <v>0.089</v>
      </c>
      <c r="E45" s="47">
        <v>12</v>
      </c>
      <c r="F45" s="47">
        <f t="shared" si="0"/>
        <v>1.068</v>
      </c>
      <c r="G45" s="49" t="s">
        <v>6</v>
      </c>
      <c r="H45" s="49" t="s">
        <v>946</v>
      </c>
      <c r="I45" s="78"/>
    </row>
    <row r="46" spans="1:9" ht="12.75">
      <c r="A46" s="45" t="s">
        <v>7</v>
      </c>
      <c r="B46" s="46" t="s">
        <v>69</v>
      </c>
      <c r="C46" s="57">
        <v>2.553</v>
      </c>
      <c r="D46" s="57">
        <v>0.536</v>
      </c>
      <c r="E46" s="47">
        <v>12</v>
      </c>
      <c r="F46" s="47">
        <f t="shared" si="0"/>
        <v>6.432</v>
      </c>
      <c r="G46" s="49" t="s">
        <v>6</v>
      </c>
      <c r="H46" s="49" t="s">
        <v>946</v>
      </c>
      <c r="I46" s="78"/>
    </row>
    <row r="47" spans="1:9" ht="12.75">
      <c r="A47" s="45" t="s">
        <v>7</v>
      </c>
      <c r="B47" s="46" t="s">
        <v>71</v>
      </c>
      <c r="C47" s="57">
        <v>4.469</v>
      </c>
      <c r="D47" s="57">
        <v>0.324</v>
      </c>
      <c r="E47" s="47">
        <v>12</v>
      </c>
      <c r="F47" s="47">
        <f t="shared" si="0"/>
        <v>3.888</v>
      </c>
      <c r="G47" s="49" t="s">
        <v>6</v>
      </c>
      <c r="H47" s="49" t="s">
        <v>946</v>
      </c>
      <c r="I47" s="78"/>
    </row>
    <row r="48" spans="1:9" ht="12.75">
      <c r="A48" s="45" t="s">
        <v>7</v>
      </c>
      <c r="B48" s="46" t="s">
        <v>65</v>
      </c>
      <c r="C48" s="57">
        <v>4.036</v>
      </c>
      <c r="D48" s="57">
        <v>0.122</v>
      </c>
      <c r="E48" s="47">
        <v>12</v>
      </c>
      <c r="F48" s="47">
        <f t="shared" si="0"/>
        <v>1.464</v>
      </c>
      <c r="G48" s="49" t="s">
        <v>6</v>
      </c>
      <c r="H48" s="49" t="s">
        <v>946</v>
      </c>
      <c r="I48" s="78"/>
    </row>
    <row r="49" spans="1:9" ht="12.75">
      <c r="A49" s="45" t="s">
        <v>7</v>
      </c>
      <c r="B49" s="46" t="s">
        <v>65</v>
      </c>
      <c r="C49" s="57">
        <v>4.036</v>
      </c>
      <c r="D49" s="57">
        <v>1.758</v>
      </c>
      <c r="E49" s="47">
        <v>12</v>
      </c>
      <c r="F49" s="47">
        <f t="shared" si="0"/>
        <v>21.096</v>
      </c>
      <c r="G49" s="49" t="s">
        <v>6</v>
      </c>
      <c r="H49" s="49" t="s">
        <v>946</v>
      </c>
      <c r="I49" s="78"/>
    </row>
    <row r="50" spans="1:9" ht="12.75">
      <c r="A50" s="45" t="s">
        <v>7</v>
      </c>
      <c r="B50" s="46" t="s">
        <v>915</v>
      </c>
      <c r="C50" s="57">
        <v>0.616</v>
      </c>
      <c r="D50" s="57">
        <v>0.616</v>
      </c>
      <c r="E50" s="47">
        <v>12</v>
      </c>
      <c r="F50" s="47">
        <f t="shared" si="0"/>
        <v>7.3919999999999995</v>
      </c>
      <c r="G50" s="49" t="s">
        <v>6</v>
      </c>
      <c r="H50" s="49" t="s">
        <v>946</v>
      </c>
      <c r="I50" s="78"/>
    </row>
    <row r="51" spans="1:9" ht="12.75">
      <c r="A51" s="45" t="s">
        <v>7</v>
      </c>
      <c r="B51" s="46" t="s">
        <v>70</v>
      </c>
      <c r="C51" s="57">
        <v>1.69</v>
      </c>
      <c r="D51" s="57">
        <v>0.462</v>
      </c>
      <c r="E51" s="47">
        <v>12</v>
      </c>
      <c r="F51" s="47">
        <f t="shared" si="0"/>
        <v>5.5440000000000005</v>
      </c>
      <c r="G51" s="49" t="s">
        <v>6</v>
      </c>
      <c r="H51" s="49" t="s">
        <v>946</v>
      </c>
      <c r="I51" s="78"/>
    </row>
    <row r="52" spans="1:9" ht="12.75">
      <c r="A52" s="45" t="s">
        <v>7</v>
      </c>
      <c r="B52" s="46" t="s">
        <v>72</v>
      </c>
      <c r="C52" s="57">
        <v>1.488</v>
      </c>
      <c r="D52" s="57">
        <v>0.219</v>
      </c>
      <c r="E52" s="47">
        <v>12</v>
      </c>
      <c r="F52" s="47">
        <f t="shared" si="0"/>
        <v>2.628</v>
      </c>
      <c r="G52" s="49" t="s">
        <v>6</v>
      </c>
      <c r="H52" s="49" t="s">
        <v>946</v>
      </c>
      <c r="I52" s="78"/>
    </row>
    <row r="53" spans="1:9" ht="12.75">
      <c r="A53" s="45" t="s">
        <v>7</v>
      </c>
      <c r="B53" s="46" t="s">
        <v>916</v>
      </c>
      <c r="C53" s="57">
        <v>1.26</v>
      </c>
      <c r="D53" s="57">
        <v>0.366</v>
      </c>
      <c r="E53" s="47">
        <v>12</v>
      </c>
      <c r="F53" s="47">
        <f t="shared" si="0"/>
        <v>4.3919999999999995</v>
      </c>
      <c r="G53" s="49" t="s">
        <v>6</v>
      </c>
      <c r="H53" s="49" t="s">
        <v>946</v>
      </c>
      <c r="I53" s="78"/>
    </row>
    <row r="54" spans="1:9" ht="12.75">
      <c r="A54" s="45" t="s">
        <v>7</v>
      </c>
      <c r="B54" s="46" t="s">
        <v>66</v>
      </c>
      <c r="C54" s="57">
        <v>3.256</v>
      </c>
      <c r="D54" s="57">
        <v>0.04</v>
      </c>
      <c r="E54" s="47">
        <v>12</v>
      </c>
      <c r="F54" s="47">
        <f t="shared" si="0"/>
        <v>0.48</v>
      </c>
      <c r="G54" s="49" t="s">
        <v>6</v>
      </c>
      <c r="H54" s="49" t="s">
        <v>946</v>
      </c>
      <c r="I54" s="78"/>
    </row>
    <row r="55" spans="1:9" ht="12.75">
      <c r="A55" s="45" t="s">
        <v>7</v>
      </c>
      <c r="B55" s="46" t="s">
        <v>66</v>
      </c>
      <c r="C55" s="57">
        <v>3.256</v>
      </c>
      <c r="D55" s="57">
        <v>1.632</v>
      </c>
      <c r="E55" s="47">
        <v>12</v>
      </c>
      <c r="F55" s="47">
        <f t="shared" si="0"/>
        <v>19.584</v>
      </c>
      <c r="G55" s="49" t="s">
        <v>6</v>
      </c>
      <c r="H55" s="49" t="s">
        <v>946</v>
      </c>
      <c r="I55" s="78"/>
    </row>
    <row r="56" spans="1:9" ht="12.75">
      <c r="A56" s="45" t="s">
        <v>7</v>
      </c>
      <c r="B56" s="46" t="s">
        <v>917</v>
      </c>
      <c r="C56" s="57">
        <v>1.248</v>
      </c>
      <c r="D56" s="57">
        <v>0.128</v>
      </c>
      <c r="E56" s="47">
        <v>12</v>
      </c>
      <c r="F56" s="47">
        <f t="shared" si="0"/>
        <v>1.536</v>
      </c>
      <c r="G56" s="49" t="s">
        <v>6</v>
      </c>
      <c r="H56" s="49" t="s">
        <v>946</v>
      </c>
      <c r="I56" s="78"/>
    </row>
    <row r="57" spans="1:9" ht="12.75">
      <c r="A57" s="45" t="s">
        <v>7</v>
      </c>
      <c r="B57" s="46" t="s">
        <v>64</v>
      </c>
      <c r="C57" s="57">
        <v>3.036</v>
      </c>
      <c r="D57" s="57">
        <v>2.032</v>
      </c>
      <c r="E57" s="47">
        <v>12</v>
      </c>
      <c r="F57" s="47">
        <f t="shared" si="0"/>
        <v>24.384</v>
      </c>
      <c r="G57" s="49" t="s">
        <v>6</v>
      </c>
      <c r="H57" s="49" t="s">
        <v>946</v>
      </c>
      <c r="I57" s="78"/>
    </row>
    <row r="58" spans="1:9" ht="12.75">
      <c r="A58" s="45" t="s">
        <v>7</v>
      </c>
      <c r="B58" s="46" t="s">
        <v>75</v>
      </c>
      <c r="C58" s="57">
        <v>2.159</v>
      </c>
      <c r="D58" s="57">
        <v>0.192</v>
      </c>
      <c r="E58" s="47">
        <v>12</v>
      </c>
      <c r="F58" s="47">
        <f t="shared" si="0"/>
        <v>2.3040000000000003</v>
      </c>
      <c r="G58" s="49" t="s">
        <v>6</v>
      </c>
      <c r="H58" s="49" t="s">
        <v>946</v>
      </c>
      <c r="I58" s="78"/>
    </row>
    <row r="59" spans="1:9" ht="12.75">
      <c r="A59" s="45" t="s">
        <v>7</v>
      </c>
      <c r="B59" s="46" t="s">
        <v>912</v>
      </c>
      <c r="C59" s="57">
        <v>2.118</v>
      </c>
      <c r="D59" s="57">
        <v>0.188</v>
      </c>
      <c r="E59" s="47">
        <v>12</v>
      </c>
      <c r="F59" s="47">
        <f t="shared" si="0"/>
        <v>2.2560000000000002</v>
      </c>
      <c r="G59" s="49" t="s">
        <v>6</v>
      </c>
      <c r="H59" s="49" t="s">
        <v>946</v>
      </c>
      <c r="I59" s="78"/>
    </row>
    <row r="60" spans="1:9" ht="12.75">
      <c r="A60" s="45" t="s">
        <v>7</v>
      </c>
      <c r="B60" s="46" t="s">
        <v>912</v>
      </c>
      <c r="C60" s="57">
        <v>2.118</v>
      </c>
      <c r="D60" s="57">
        <v>0.241</v>
      </c>
      <c r="E60" s="47">
        <v>12</v>
      </c>
      <c r="F60" s="47">
        <f t="shared" si="0"/>
        <v>2.892</v>
      </c>
      <c r="G60" s="49" t="s">
        <v>6</v>
      </c>
      <c r="H60" s="49" t="s">
        <v>946</v>
      </c>
      <c r="I60" s="78"/>
    </row>
    <row r="61" spans="1:9" ht="12.75">
      <c r="A61" s="45" t="s">
        <v>7</v>
      </c>
      <c r="B61" s="46" t="s">
        <v>918</v>
      </c>
      <c r="C61" s="57">
        <v>2.541</v>
      </c>
      <c r="D61" s="57">
        <v>0.079</v>
      </c>
      <c r="E61" s="47">
        <v>12</v>
      </c>
      <c r="F61" s="47">
        <f t="shared" si="0"/>
        <v>0.948</v>
      </c>
      <c r="G61" s="49" t="s">
        <v>6</v>
      </c>
      <c r="H61" s="49" t="s">
        <v>946</v>
      </c>
      <c r="I61" s="78"/>
    </row>
    <row r="62" spans="1:9" ht="12.75">
      <c r="A62" s="45" t="s">
        <v>7</v>
      </c>
      <c r="B62" s="46" t="s">
        <v>918</v>
      </c>
      <c r="C62" s="57">
        <v>2.541</v>
      </c>
      <c r="D62" s="57">
        <v>0.129</v>
      </c>
      <c r="E62" s="47">
        <v>12</v>
      </c>
      <c r="F62" s="47">
        <f t="shared" si="0"/>
        <v>1.548</v>
      </c>
      <c r="G62" s="49" t="s">
        <v>6</v>
      </c>
      <c r="H62" s="49" t="s">
        <v>946</v>
      </c>
      <c r="I62" s="78"/>
    </row>
    <row r="63" spans="1:9" ht="12.75">
      <c r="A63" s="45" t="s">
        <v>7</v>
      </c>
      <c r="B63" s="46" t="s">
        <v>909</v>
      </c>
      <c r="C63" s="57">
        <v>1.379</v>
      </c>
      <c r="D63" s="57">
        <v>0.064</v>
      </c>
      <c r="E63" s="47">
        <v>12</v>
      </c>
      <c r="F63" s="47">
        <f t="shared" si="0"/>
        <v>0.768</v>
      </c>
      <c r="G63" s="49" t="s">
        <v>6</v>
      </c>
      <c r="H63" s="49" t="s">
        <v>946</v>
      </c>
      <c r="I63" s="78"/>
    </row>
    <row r="64" spans="1:9" ht="12.75">
      <c r="A64" s="45" t="s">
        <v>7</v>
      </c>
      <c r="B64" s="46" t="s">
        <v>909</v>
      </c>
      <c r="C64" s="57">
        <v>1.379</v>
      </c>
      <c r="D64" s="57">
        <v>0.366</v>
      </c>
      <c r="E64" s="47">
        <v>12</v>
      </c>
      <c r="F64" s="47">
        <f t="shared" si="0"/>
        <v>4.3919999999999995</v>
      </c>
      <c r="G64" s="49" t="s">
        <v>6</v>
      </c>
      <c r="H64" s="49" t="s">
        <v>946</v>
      </c>
      <c r="I64" s="78"/>
    </row>
    <row r="65" spans="1:9" ht="12.75">
      <c r="A65" s="45" t="s">
        <v>7</v>
      </c>
      <c r="B65" s="46" t="s">
        <v>73</v>
      </c>
      <c r="C65" s="57">
        <v>1.282</v>
      </c>
      <c r="D65" s="57">
        <v>0.279</v>
      </c>
      <c r="E65" s="47">
        <v>12</v>
      </c>
      <c r="F65" s="47">
        <f t="shared" si="0"/>
        <v>3.3480000000000003</v>
      </c>
      <c r="G65" s="49" t="s">
        <v>6</v>
      </c>
      <c r="H65" s="49" t="s">
        <v>946</v>
      </c>
      <c r="I65" s="78"/>
    </row>
    <row r="66" spans="1:9" s="80" customFormat="1" ht="12.75">
      <c r="A66" s="68"/>
      <c r="B66" s="66"/>
      <c r="C66" s="58">
        <f>SUM(C41:C65)</f>
        <v>58.059</v>
      </c>
      <c r="D66" s="58">
        <f>SUM(D41:D65)</f>
        <v>12.903</v>
      </c>
      <c r="E66" s="53">
        <v>12</v>
      </c>
      <c r="F66" s="53">
        <f t="shared" si="0"/>
        <v>154.836</v>
      </c>
      <c r="G66" s="54"/>
      <c r="H66" s="30" t="s">
        <v>213</v>
      </c>
      <c r="I66" s="81"/>
    </row>
    <row r="67" spans="1:9" ht="12.75">
      <c r="A67" s="45" t="s">
        <v>7</v>
      </c>
      <c r="B67" s="46" t="s">
        <v>63</v>
      </c>
      <c r="C67" s="57">
        <v>1.78</v>
      </c>
      <c r="D67" s="57">
        <v>0.978</v>
      </c>
      <c r="E67" s="47">
        <v>12</v>
      </c>
      <c r="F67" s="47">
        <f t="shared" si="0"/>
        <v>11.736</v>
      </c>
      <c r="G67" s="49" t="s">
        <v>6</v>
      </c>
      <c r="H67" s="49" t="s">
        <v>950</v>
      </c>
      <c r="I67" s="78"/>
    </row>
    <row r="68" spans="1:9" ht="12.75">
      <c r="A68" s="45" t="s">
        <v>7</v>
      </c>
      <c r="B68" s="46" t="s">
        <v>61</v>
      </c>
      <c r="C68" s="57">
        <v>3.805</v>
      </c>
      <c r="D68" s="57">
        <v>1.087</v>
      </c>
      <c r="E68" s="47">
        <v>12</v>
      </c>
      <c r="F68" s="47">
        <f t="shared" si="0"/>
        <v>13.044</v>
      </c>
      <c r="G68" s="49" t="s">
        <v>6</v>
      </c>
      <c r="H68" s="49" t="s">
        <v>950</v>
      </c>
      <c r="I68" s="78"/>
    </row>
    <row r="69" spans="1:9" ht="12.75">
      <c r="A69" s="45" t="s">
        <v>7</v>
      </c>
      <c r="B69" s="46" t="s">
        <v>62</v>
      </c>
      <c r="C69" s="57">
        <v>1.474</v>
      </c>
      <c r="D69" s="57">
        <v>0.931</v>
      </c>
      <c r="E69" s="47">
        <v>12</v>
      </c>
      <c r="F69" s="47">
        <f t="shared" si="0"/>
        <v>11.172</v>
      </c>
      <c r="G69" s="49" t="s">
        <v>6</v>
      </c>
      <c r="H69" s="49" t="s">
        <v>950</v>
      </c>
      <c r="I69" s="78"/>
    </row>
    <row r="70" spans="1:9" ht="12.75">
      <c r="A70" s="45" t="s">
        <v>7</v>
      </c>
      <c r="B70" s="46" t="s">
        <v>59</v>
      </c>
      <c r="C70" s="57">
        <v>3.769</v>
      </c>
      <c r="D70" s="57">
        <v>0.098</v>
      </c>
      <c r="E70" s="47">
        <v>12</v>
      </c>
      <c r="F70" s="47">
        <f t="shared" si="0"/>
        <v>1.1760000000000002</v>
      </c>
      <c r="G70" s="49" t="s">
        <v>6</v>
      </c>
      <c r="H70" s="49" t="s">
        <v>950</v>
      </c>
      <c r="I70" s="78"/>
    </row>
    <row r="71" spans="1:9" ht="12.75">
      <c r="A71" s="45" t="s">
        <v>7</v>
      </c>
      <c r="B71" s="46" t="s">
        <v>60</v>
      </c>
      <c r="C71" s="57">
        <v>3.848</v>
      </c>
      <c r="D71" s="57">
        <v>1.006</v>
      </c>
      <c r="E71" s="47">
        <v>12</v>
      </c>
      <c r="F71" s="47">
        <f>D71*12</f>
        <v>12.072</v>
      </c>
      <c r="G71" s="49" t="s">
        <v>6</v>
      </c>
      <c r="H71" s="49" t="s">
        <v>950</v>
      </c>
      <c r="I71" s="78"/>
    </row>
    <row r="72" spans="1:9" s="80" customFormat="1" ht="12.75">
      <c r="A72" s="68"/>
      <c r="B72" s="66"/>
      <c r="C72" s="58">
        <f>SUM(C67:C71)</f>
        <v>14.675999999999998</v>
      </c>
      <c r="D72" s="58">
        <f>SUM(D67:D71)</f>
        <v>4.1</v>
      </c>
      <c r="E72" s="53">
        <v>12</v>
      </c>
      <c r="F72" s="53">
        <f>D72*12</f>
        <v>49.199999999999996</v>
      </c>
      <c r="G72" s="54"/>
      <c r="H72" s="30" t="s">
        <v>213</v>
      </c>
      <c r="I72" s="81"/>
    </row>
    <row r="73" spans="1:8" s="5" customFormat="1" ht="14.25">
      <c r="A73" s="64"/>
      <c r="B73" s="39"/>
      <c r="C73" s="21">
        <f>SUM(C12+C20+C25+C27+C40+C66+C72)</f>
        <v>137.78099999999998</v>
      </c>
      <c r="D73" s="21">
        <f>SUM(D12+D20+D25+D27+D40+D66+D72)</f>
        <v>28.412</v>
      </c>
      <c r="E73" s="21"/>
      <c r="F73" s="53">
        <f>D73*12</f>
        <v>340.94399999999996</v>
      </c>
      <c r="G73" s="39"/>
      <c r="H73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6" sqref="G6"/>
    </sheetView>
  </sheetViews>
  <sheetFormatPr defaultColWidth="9.7109375" defaultRowHeight="12.75"/>
  <cols>
    <col min="1" max="1" width="21.28125" style="7" customWidth="1"/>
    <col min="2" max="2" width="9.57421875" style="6" customWidth="1"/>
    <col min="3" max="3" width="8.57421875" style="6" customWidth="1"/>
    <col min="4" max="4" width="8.7109375" style="6" customWidth="1"/>
    <col min="5" max="5" width="8.00390625" style="6" customWidth="1"/>
    <col min="6" max="6" width="11.140625" style="6" customWidth="1"/>
    <col min="7" max="7" width="11.7109375" style="6" customWidth="1"/>
    <col min="8" max="8" width="28.421875" style="7" customWidth="1"/>
    <col min="9" max="16384" width="9.7109375" style="4" customWidth="1"/>
  </cols>
  <sheetData>
    <row r="1" spans="1:8" ht="1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564</v>
      </c>
      <c r="B2" s="86"/>
      <c r="C2" s="86"/>
      <c r="D2" s="86"/>
      <c r="E2" s="86"/>
      <c r="F2" s="86"/>
      <c r="G2" s="86"/>
      <c r="H2" s="86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51.75" customHeight="1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553</v>
      </c>
      <c r="C6" s="57">
        <v>0.62</v>
      </c>
      <c r="D6" s="57">
        <v>0.266</v>
      </c>
      <c r="E6" s="47">
        <v>14</v>
      </c>
      <c r="F6" s="47">
        <f>D6*14</f>
        <v>3.724</v>
      </c>
      <c r="G6" s="48" t="s">
        <v>6</v>
      </c>
      <c r="H6" s="48" t="s">
        <v>8</v>
      </c>
    </row>
    <row r="7" spans="1:8" ht="15">
      <c r="A7" s="45" t="s">
        <v>7</v>
      </c>
      <c r="B7" s="46" t="s">
        <v>551</v>
      </c>
      <c r="C7" s="57">
        <v>0.67</v>
      </c>
      <c r="D7" s="57">
        <v>0.595</v>
      </c>
      <c r="E7" s="47">
        <v>14</v>
      </c>
      <c r="F7" s="47">
        <f aca="true" t="shared" si="0" ref="F7:F31">D7*14</f>
        <v>8.33</v>
      </c>
      <c r="G7" s="49" t="s">
        <v>6</v>
      </c>
      <c r="H7" s="49" t="s">
        <v>8</v>
      </c>
    </row>
    <row r="8" spans="1:8" ht="15">
      <c r="A8" s="45" t="s">
        <v>7</v>
      </c>
      <c r="B8" s="46" t="s">
        <v>547</v>
      </c>
      <c r="C8" s="57">
        <v>0.717</v>
      </c>
      <c r="D8" s="57">
        <v>0.7</v>
      </c>
      <c r="E8" s="47">
        <v>14</v>
      </c>
      <c r="F8" s="47">
        <f t="shared" si="0"/>
        <v>9.799999999999999</v>
      </c>
      <c r="G8" s="49" t="s">
        <v>6</v>
      </c>
      <c r="H8" s="49" t="s">
        <v>8</v>
      </c>
    </row>
    <row r="9" spans="1:8" ht="15">
      <c r="A9" s="45" t="s">
        <v>7</v>
      </c>
      <c r="B9" s="46" t="s">
        <v>548</v>
      </c>
      <c r="C9" s="57">
        <v>1.861</v>
      </c>
      <c r="D9" s="57">
        <v>0.064</v>
      </c>
      <c r="E9" s="47">
        <v>14</v>
      </c>
      <c r="F9" s="47">
        <f t="shared" si="0"/>
        <v>0.896</v>
      </c>
      <c r="G9" s="49" t="s">
        <v>6</v>
      </c>
      <c r="H9" s="49" t="s">
        <v>8</v>
      </c>
    </row>
    <row r="10" spans="1:8" ht="15">
      <c r="A10" s="45" t="s">
        <v>7</v>
      </c>
      <c r="B10" s="46" t="s">
        <v>548</v>
      </c>
      <c r="C10" s="57">
        <v>1.861</v>
      </c>
      <c r="D10" s="57">
        <v>0.725</v>
      </c>
      <c r="E10" s="47">
        <v>14</v>
      </c>
      <c r="F10" s="47">
        <f t="shared" si="0"/>
        <v>10.15</v>
      </c>
      <c r="G10" s="49" t="s">
        <v>6</v>
      </c>
      <c r="H10" s="49" t="s">
        <v>8</v>
      </c>
    </row>
    <row r="11" spans="1:8" ht="15">
      <c r="A11" s="45" t="s">
        <v>7</v>
      </c>
      <c r="B11" s="46" t="s">
        <v>550</v>
      </c>
      <c r="C11" s="57">
        <v>3.742</v>
      </c>
      <c r="D11" s="57">
        <v>0.316</v>
      </c>
      <c r="E11" s="47">
        <v>14</v>
      </c>
      <c r="F11" s="47">
        <f t="shared" si="0"/>
        <v>4.424</v>
      </c>
      <c r="G11" s="49" t="s">
        <v>6</v>
      </c>
      <c r="H11" s="49" t="s">
        <v>8</v>
      </c>
    </row>
    <row r="12" spans="1:8" ht="15">
      <c r="A12" s="45" t="s">
        <v>7</v>
      </c>
      <c r="B12" s="46" t="s">
        <v>554</v>
      </c>
      <c r="C12" s="57">
        <v>0.66</v>
      </c>
      <c r="D12" s="57">
        <v>0.394</v>
      </c>
      <c r="E12" s="47">
        <v>14</v>
      </c>
      <c r="F12" s="47">
        <f t="shared" si="0"/>
        <v>5.516</v>
      </c>
      <c r="G12" s="49" t="s">
        <v>6</v>
      </c>
      <c r="H12" s="49" t="s">
        <v>8</v>
      </c>
    </row>
    <row r="13" spans="1:8" ht="15">
      <c r="A13" s="45" t="s">
        <v>7</v>
      </c>
      <c r="B13" s="46" t="s">
        <v>558</v>
      </c>
      <c r="C13" s="57">
        <v>0.967</v>
      </c>
      <c r="D13" s="57">
        <v>0.935</v>
      </c>
      <c r="E13" s="47">
        <v>14</v>
      </c>
      <c r="F13" s="47">
        <f t="shared" si="0"/>
        <v>13.09</v>
      </c>
      <c r="G13" s="49" t="s">
        <v>6</v>
      </c>
      <c r="H13" s="49" t="s">
        <v>8</v>
      </c>
    </row>
    <row r="14" spans="1:8" ht="15">
      <c r="A14" s="45" t="s">
        <v>7</v>
      </c>
      <c r="B14" s="46" t="s">
        <v>561</v>
      </c>
      <c r="C14" s="57">
        <v>2.504</v>
      </c>
      <c r="D14" s="57">
        <v>0.717</v>
      </c>
      <c r="E14" s="47">
        <v>14</v>
      </c>
      <c r="F14" s="47">
        <f t="shared" si="0"/>
        <v>10.038</v>
      </c>
      <c r="G14" s="49" t="s">
        <v>6</v>
      </c>
      <c r="H14" s="49" t="s">
        <v>8</v>
      </c>
    </row>
    <row r="15" spans="1:8" ht="15">
      <c r="A15" s="45" t="s">
        <v>7</v>
      </c>
      <c r="B15" s="46" t="s">
        <v>560</v>
      </c>
      <c r="C15" s="57">
        <v>2.638</v>
      </c>
      <c r="D15" s="57">
        <v>2.266</v>
      </c>
      <c r="E15" s="47">
        <v>14</v>
      </c>
      <c r="F15" s="47">
        <f t="shared" si="0"/>
        <v>31.724</v>
      </c>
      <c r="G15" s="49" t="s">
        <v>6</v>
      </c>
      <c r="H15" s="49" t="s">
        <v>8</v>
      </c>
    </row>
    <row r="16" spans="1:8" ht="15">
      <c r="A16" s="45" t="s">
        <v>7</v>
      </c>
      <c r="B16" s="46" t="s">
        <v>563</v>
      </c>
      <c r="C16" s="57">
        <v>2.217</v>
      </c>
      <c r="D16" s="57">
        <v>0.691</v>
      </c>
      <c r="E16" s="47">
        <v>14</v>
      </c>
      <c r="F16" s="47">
        <f t="shared" si="0"/>
        <v>9.674</v>
      </c>
      <c r="G16" s="49" t="s">
        <v>6</v>
      </c>
      <c r="H16" s="49" t="s">
        <v>8</v>
      </c>
    </row>
    <row r="17" spans="1:8" ht="15">
      <c r="A17" s="45" t="s">
        <v>7</v>
      </c>
      <c r="B17" s="46" t="s">
        <v>557</v>
      </c>
      <c r="C17" s="57">
        <v>1.66</v>
      </c>
      <c r="D17" s="57">
        <v>0.48</v>
      </c>
      <c r="E17" s="47">
        <v>14</v>
      </c>
      <c r="F17" s="47">
        <f t="shared" si="0"/>
        <v>6.72</v>
      </c>
      <c r="G17" s="49" t="s">
        <v>6</v>
      </c>
      <c r="H17" s="49" t="s">
        <v>8</v>
      </c>
    </row>
    <row r="18" spans="1:8" ht="15">
      <c r="A18" s="45" t="s">
        <v>7</v>
      </c>
      <c r="B18" s="46" t="s">
        <v>562</v>
      </c>
      <c r="C18" s="57">
        <v>3.047</v>
      </c>
      <c r="D18" s="57">
        <v>0.136</v>
      </c>
      <c r="E18" s="47">
        <v>14</v>
      </c>
      <c r="F18" s="47">
        <f t="shared" si="0"/>
        <v>1.9040000000000001</v>
      </c>
      <c r="G18" s="49" t="s">
        <v>6</v>
      </c>
      <c r="H18" s="49" t="s">
        <v>8</v>
      </c>
    </row>
    <row r="19" spans="1:8" ht="15">
      <c r="A19" s="45" t="s">
        <v>7</v>
      </c>
      <c r="B19" s="46" t="s">
        <v>552</v>
      </c>
      <c r="C19" s="57">
        <v>3.567</v>
      </c>
      <c r="D19" s="57">
        <v>1.172</v>
      </c>
      <c r="E19" s="47">
        <v>14</v>
      </c>
      <c r="F19" s="47">
        <f t="shared" si="0"/>
        <v>16.407999999999998</v>
      </c>
      <c r="G19" s="49" t="s">
        <v>6</v>
      </c>
      <c r="H19" s="49" t="s">
        <v>8</v>
      </c>
    </row>
    <row r="20" spans="1:8" ht="15">
      <c r="A20" s="45" t="s">
        <v>7</v>
      </c>
      <c r="B20" s="46" t="s">
        <v>546</v>
      </c>
      <c r="C20" s="57">
        <v>2.257</v>
      </c>
      <c r="D20" s="57">
        <v>1.054</v>
      </c>
      <c r="E20" s="47">
        <v>14</v>
      </c>
      <c r="F20" s="47">
        <f t="shared" si="0"/>
        <v>14.756</v>
      </c>
      <c r="G20" s="49" t="s">
        <v>6</v>
      </c>
      <c r="H20" s="49" t="s">
        <v>8</v>
      </c>
    </row>
    <row r="21" spans="1:8" ht="15">
      <c r="A21" s="45" t="s">
        <v>7</v>
      </c>
      <c r="B21" s="46" t="s">
        <v>545</v>
      </c>
      <c r="C21" s="57">
        <v>7.204</v>
      </c>
      <c r="D21" s="57">
        <v>1.314</v>
      </c>
      <c r="E21" s="47">
        <v>14</v>
      </c>
      <c r="F21" s="47">
        <f t="shared" si="0"/>
        <v>18.396</v>
      </c>
      <c r="G21" s="49" t="s">
        <v>6</v>
      </c>
      <c r="H21" s="49" t="s">
        <v>8</v>
      </c>
    </row>
    <row r="22" spans="1:8" ht="15">
      <c r="A22" s="45" t="s">
        <v>7</v>
      </c>
      <c r="B22" s="46" t="s">
        <v>549</v>
      </c>
      <c r="C22" s="57">
        <v>2.193</v>
      </c>
      <c r="D22" s="57">
        <v>0.365</v>
      </c>
      <c r="E22" s="47">
        <v>14</v>
      </c>
      <c r="F22" s="47">
        <f t="shared" si="0"/>
        <v>5.109999999999999</v>
      </c>
      <c r="G22" s="49" t="s">
        <v>6</v>
      </c>
      <c r="H22" s="49" t="s">
        <v>8</v>
      </c>
    </row>
    <row r="23" spans="1:8" ht="15">
      <c r="A23" s="45" t="s">
        <v>7</v>
      </c>
      <c r="B23" s="46" t="s">
        <v>559</v>
      </c>
      <c r="C23" s="57">
        <v>1.543</v>
      </c>
      <c r="D23" s="57">
        <v>0.966</v>
      </c>
      <c r="E23" s="47">
        <v>14</v>
      </c>
      <c r="F23" s="47">
        <f t="shared" si="0"/>
        <v>13.524</v>
      </c>
      <c r="G23" s="49" t="s">
        <v>6</v>
      </c>
      <c r="H23" s="49" t="s">
        <v>8</v>
      </c>
    </row>
    <row r="24" spans="1:8" ht="15">
      <c r="A24" s="68"/>
      <c r="B24" s="66"/>
      <c r="C24" s="58">
        <f>SUM(C6:C23)</f>
        <v>39.928</v>
      </c>
      <c r="D24" s="58">
        <f>SUM(D6:D23)</f>
        <v>13.155999999999999</v>
      </c>
      <c r="E24" s="53">
        <v>14</v>
      </c>
      <c r="F24" s="53">
        <f t="shared" si="0"/>
        <v>184.18399999999997</v>
      </c>
      <c r="G24" s="54"/>
      <c r="H24" s="30" t="s">
        <v>213</v>
      </c>
    </row>
    <row r="25" spans="1:8" ht="15">
      <c r="A25" s="45" t="s">
        <v>7</v>
      </c>
      <c r="B25" s="46" t="s">
        <v>550</v>
      </c>
      <c r="C25" s="57">
        <v>3.742</v>
      </c>
      <c r="D25" s="57">
        <v>0.125</v>
      </c>
      <c r="E25" s="47">
        <v>14</v>
      </c>
      <c r="F25" s="47">
        <f t="shared" si="0"/>
        <v>1.75</v>
      </c>
      <c r="G25" s="49" t="s">
        <v>6</v>
      </c>
      <c r="H25" s="49" t="s">
        <v>940</v>
      </c>
    </row>
    <row r="26" spans="1:8" ht="15">
      <c r="A26" s="45" t="s">
        <v>7</v>
      </c>
      <c r="B26" s="46" t="s">
        <v>550</v>
      </c>
      <c r="C26" s="57">
        <v>3.742</v>
      </c>
      <c r="D26" s="57">
        <v>0.236</v>
      </c>
      <c r="E26" s="47">
        <v>14</v>
      </c>
      <c r="F26" s="47">
        <f t="shared" si="0"/>
        <v>3.304</v>
      </c>
      <c r="G26" s="49" t="s">
        <v>6</v>
      </c>
      <c r="H26" s="49" t="s">
        <v>940</v>
      </c>
    </row>
    <row r="27" spans="1:8" ht="15">
      <c r="A27" s="45" t="s">
        <v>7</v>
      </c>
      <c r="B27" s="46" t="s">
        <v>560</v>
      </c>
      <c r="C27" s="57">
        <v>2.638</v>
      </c>
      <c r="D27" s="57">
        <v>0.032</v>
      </c>
      <c r="E27" s="47">
        <v>14</v>
      </c>
      <c r="F27" s="47">
        <f t="shared" si="0"/>
        <v>0.448</v>
      </c>
      <c r="G27" s="49" t="s">
        <v>6</v>
      </c>
      <c r="H27" s="49" t="s">
        <v>940</v>
      </c>
    </row>
    <row r="28" spans="1:8" ht="15">
      <c r="A28" s="45" t="s">
        <v>7</v>
      </c>
      <c r="B28" s="46" t="s">
        <v>555</v>
      </c>
      <c r="C28" s="57">
        <v>0.438</v>
      </c>
      <c r="D28" s="57">
        <v>0.404</v>
      </c>
      <c r="E28" s="47">
        <v>14</v>
      </c>
      <c r="F28" s="47">
        <f t="shared" si="0"/>
        <v>5.656000000000001</v>
      </c>
      <c r="G28" s="49" t="s">
        <v>6</v>
      </c>
      <c r="H28" s="49" t="s">
        <v>940</v>
      </c>
    </row>
    <row r="29" spans="1:8" ht="15">
      <c r="A29" s="45" t="s">
        <v>7</v>
      </c>
      <c r="B29" s="46" t="s">
        <v>919</v>
      </c>
      <c r="C29" s="57">
        <v>1.983</v>
      </c>
      <c r="D29" s="57">
        <v>0.167</v>
      </c>
      <c r="E29" s="47">
        <v>14</v>
      </c>
      <c r="F29" s="47">
        <f t="shared" si="0"/>
        <v>2.338</v>
      </c>
      <c r="G29" s="49" t="s">
        <v>6</v>
      </c>
      <c r="H29" s="49" t="s">
        <v>940</v>
      </c>
    </row>
    <row r="30" spans="1:8" ht="15">
      <c r="A30" s="45" t="s">
        <v>7</v>
      </c>
      <c r="B30" s="46" t="s">
        <v>556</v>
      </c>
      <c r="C30" s="57">
        <v>1.055</v>
      </c>
      <c r="D30" s="57">
        <v>0.133</v>
      </c>
      <c r="E30" s="47">
        <v>14</v>
      </c>
      <c r="F30" s="47">
        <f t="shared" si="0"/>
        <v>1.862</v>
      </c>
      <c r="G30" s="49" t="s">
        <v>6</v>
      </c>
      <c r="H30" s="49" t="s">
        <v>940</v>
      </c>
    </row>
    <row r="31" spans="1:8" ht="15">
      <c r="A31" s="68"/>
      <c r="B31" s="66"/>
      <c r="C31" s="58">
        <f>SUM(C25:C30)</f>
        <v>13.598</v>
      </c>
      <c r="D31" s="58">
        <f>SUM(D25:D30)</f>
        <v>1.097</v>
      </c>
      <c r="E31" s="53">
        <v>14</v>
      </c>
      <c r="F31" s="53">
        <f t="shared" si="0"/>
        <v>15.358</v>
      </c>
      <c r="G31" s="54"/>
      <c r="H31" s="30" t="s">
        <v>213</v>
      </c>
    </row>
    <row r="32" spans="1:8" ht="15">
      <c r="A32" s="64"/>
      <c r="B32" s="39"/>
      <c r="C32" s="21">
        <f>SUM(C24+C31)</f>
        <v>53.525999999999996</v>
      </c>
      <c r="D32" s="21">
        <f>SUM(D24+D31)</f>
        <v>14.252999999999998</v>
      </c>
      <c r="E32" s="36"/>
      <c r="F32" s="53">
        <f>D32*14</f>
        <v>199.54199999999997</v>
      </c>
      <c r="G32" s="39"/>
      <c r="H32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G6" sqref="G6"/>
    </sheetView>
  </sheetViews>
  <sheetFormatPr defaultColWidth="9.7109375" defaultRowHeight="12.75"/>
  <cols>
    <col min="1" max="1" width="19.421875" style="19" customWidth="1"/>
    <col min="2" max="5" width="9.7109375" style="20" customWidth="1"/>
    <col min="6" max="6" width="13.8515625" style="20" customWidth="1"/>
    <col min="7" max="7" width="11.421875" style="20" customWidth="1"/>
    <col min="8" max="8" width="27.57421875" style="19" customWidth="1"/>
    <col min="9" max="16384" width="9.7109375" style="1" customWidth="1"/>
  </cols>
  <sheetData>
    <row r="1" spans="1:8" ht="12.7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2.75">
      <c r="A2" s="86" t="s">
        <v>566</v>
      </c>
      <c r="B2" s="86"/>
      <c r="C2" s="86"/>
      <c r="D2" s="86"/>
      <c r="E2" s="86"/>
      <c r="F2" s="86"/>
      <c r="G2" s="86"/>
      <c r="H2" s="8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51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2.75">
      <c r="A6" s="45" t="s">
        <v>7</v>
      </c>
      <c r="B6" s="46" t="s">
        <v>87</v>
      </c>
      <c r="C6" s="57">
        <v>1.719</v>
      </c>
      <c r="D6" s="57">
        <v>1.064</v>
      </c>
      <c r="E6" s="47">
        <v>19</v>
      </c>
      <c r="F6" s="47">
        <f>D6*19</f>
        <v>20.216</v>
      </c>
      <c r="G6" s="48" t="s">
        <v>6</v>
      </c>
      <c r="H6" s="48" t="s">
        <v>8</v>
      </c>
    </row>
    <row r="7" spans="1:8" ht="12.75">
      <c r="A7" s="45" t="s">
        <v>7</v>
      </c>
      <c r="B7" s="46" t="s">
        <v>859</v>
      </c>
      <c r="C7" s="57">
        <v>2.76</v>
      </c>
      <c r="D7" s="57">
        <v>0.359</v>
      </c>
      <c r="E7" s="47">
        <v>19</v>
      </c>
      <c r="F7" s="47">
        <f aca="true" t="shared" si="0" ref="F7:F41">D7*19</f>
        <v>6.821</v>
      </c>
      <c r="G7" s="49" t="s">
        <v>6</v>
      </c>
      <c r="H7" s="49" t="s">
        <v>8</v>
      </c>
    </row>
    <row r="8" spans="1:8" ht="12.75">
      <c r="A8" s="45" t="s">
        <v>7</v>
      </c>
      <c r="B8" s="46" t="s">
        <v>84</v>
      </c>
      <c r="C8" s="57">
        <v>2.571</v>
      </c>
      <c r="D8" s="57">
        <v>0.76</v>
      </c>
      <c r="E8" s="47">
        <v>19</v>
      </c>
      <c r="F8" s="47">
        <f t="shared" si="0"/>
        <v>14.44</v>
      </c>
      <c r="G8" s="49" t="s">
        <v>6</v>
      </c>
      <c r="H8" s="49" t="s">
        <v>8</v>
      </c>
    </row>
    <row r="9" spans="1:8" ht="12.75">
      <c r="A9" s="45" t="s">
        <v>7</v>
      </c>
      <c r="B9" s="46" t="s">
        <v>84</v>
      </c>
      <c r="C9" s="57">
        <v>2.571</v>
      </c>
      <c r="D9" s="57">
        <v>1.364</v>
      </c>
      <c r="E9" s="47">
        <v>19</v>
      </c>
      <c r="F9" s="47">
        <f t="shared" si="0"/>
        <v>25.916</v>
      </c>
      <c r="G9" s="49" t="s">
        <v>6</v>
      </c>
      <c r="H9" s="49" t="s">
        <v>8</v>
      </c>
    </row>
    <row r="10" spans="1:8" ht="12.75">
      <c r="A10" s="45" t="s">
        <v>7</v>
      </c>
      <c r="B10" s="46" t="s">
        <v>92</v>
      </c>
      <c r="C10" s="57">
        <v>2.465</v>
      </c>
      <c r="D10" s="57">
        <v>0.419</v>
      </c>
      <c r="E10" s="47">
        <v>19</v>
      </c>
      <c r="F10" s="47">
        <f t="shared" si="0"/>
        <v>7.960999999999999</v>
      </c>
      <c r="G10" s="49" t="s">
        <v>6</v>
      </c>
      <c r="H10" s="49" t="s">
        <v>8</v>
      </c>
    </row>
    <row r="11" spans="1:8" ht="12.75">
      <c r="A11" s="45" t="s">
        <v>7</v>
      </c>
      <c r="B11" s="46" t="s">
        <v>85</v>
      </c>
      <c r="C11" s="57">
        <v>1.278</v>
      </c>
      <c r="D11" s="57">
        <v>1.254</v>
      </c>
      <c r="E11" s="47">
        <v>19</v>
      </c>
      <c r="F11" s="47">
        <f t="shared" si="0"/>
        <v>23.826</v>
      </c>
      <c r="G11" s="49" t="s">
        <v>6</v>
      </c>
      <c r="H11" s="49" t="s">
        <v>8</v>
      </c>
    </row>
    <row r="12" spans="1:8" ht="12.75">
      <c r="A12" s="45" t="s">
        <v>7</v>
      </c>
      <c r="B12" s="46" t="s">
        <v>96</v>
      </c>
      <c r="C12" s="57">
        <v>5.833</v>
      </c>
      <c r="D12" s="57">
        <v>0.143</v>
      </c>
      <c r="E12" s="47">
        <v>19</v>
      </c>
      <c r="F12" s="47">
        <f t="shared" si="0"/>
        <v>2.7169999999999996</v>
      </c>
      <c r="G12" s="49" t="s">
        <v>6</v>
      </c>
      <c r="H12" s="49" t="s">
        <v>8</v>
      </c>
    </row>
    <row r="13" spans="1:8" ht="12.75">
      <c r="A13" s="45" t="s">
        <v>7</v>
      </c>
      <c r="B13" s="46" t="s">
        <v>90</v>
      </c>
      <c r="C13" s="57">
        <v>10.147</v>
      </c>
      <c r="D13" s="57">
        <v>0.551</v>
      </c>
      <c r="E13" s="47">
        <v>19</v>
      </c>
      <c r="F13" s="47">
        <f t="shared" si="0"/>
        <v>10.469000000000001</v>
      </c>
      <c r="G13" s="49" t="s">
        <v>6</v>
      </c>
      <c r="H13" s="49" t="s">
        <v>8</v>
      </c>
    </row>
    <row r="14" spans="1:8" ht="12.75">
      <c r="A14" s="45" t="s">
        <v>7</v>
      </c>
      <c r="B14" s="46" t="s">
        <v>86</v>
      </c>
      <c r="C14" s="57">
        <v>1.583</v>
      </c>
      <c r="D14" s="57">
        <v>1.137</v>
      </c>
      <c r="E14" s="47">
        <v>19</v>
      </c>
      <c r="F14" s="47">
        <f t="shared" si="0"/>
        <v>21.603</v>
      </c>
      <c r="G14" s="49" t="s">
        <v>6</v>
      </c>
      <c r="H14" s="49" t="s">
        <v>8</v>
      </c>
    </row>
    <row r="15" spans="1:8" ht="12.75">
      <c r="A15" s="45" t="s">
        <v>7</v>
      </c>
      <c r="B15" s="46" t="s">
        <v>94</v>
      </c>
      <c r="C15" s="57">
        <v>2.635</v>
      </c>
      <c r="D15" s="57">
        <v>0.363</v>
      </c>
      <c r="E15" s="47">
        <v>19</v>
      </c>
      <c r="F15" s="47">
        <f t="shared" si="0"/>
        <v>6.897</v>
      </c>
      <c r="G15" s="49" t="s">
        <v>6</v>
      </c>
      <c r="H15" s="49" t="s">
        <v>8</v>
      </c>
    </row>
    <row r="16" spans="1:8" ht="12.75">
      <c r="A16" s="45" t="s">
        <v>7</v>
      </c>
      <c r="B16" s="46" t="s">
        <v>860</v>
      </c>
      <c r="C16" s="57">
        <v>11.947</v>
      </c>
      <c r="D16" s="57">
        <v>0.101</v>
      </c>
      <c r="E16" s="47">
        <v>19</v>
      </c>
      <c r="F16" s="47">
        <f t="shared" si="0"/>
        <v>1.919</v>
      </c>
      <c r="G16" s="49" t="s">
        <v>6</v>
      </c>
      <c r="H16" s="49" t="s">
        <v>8</v>
      </c>
    </row>
    <row r="17" spans="1:8" ht="12.75">
      <c r="A17" s="45" t="s">
        <v>7</v>
      </c>
      <c r="B17" s="46" t="s">
        <v>860</v>
      </c>
      <c r="C17" s="57">
        <v>11.947</v>
      </c>
      <c r="D17" s="57">
        <v>0.334</v>
      </c>
      <c r="E17" s="47">
        <v>19</v>
      </c>
      <c r="F17" s="47">
        <f t="shared" si="0"/>
        <v>6.346</v>
      </c>
      <c r="G17" s="49" t="s">
        <v>6</v>
      </c>
      <c r="H17" s="49" t="s">
        <v>8</v>
      </c>
    </row>
    <row r="18" spans="1:8" ht="12.75">
      <c r="A18" s="45" t="s">
        <v>7</v>
      </c>
      <c r="B18" s="46" t="s">
        <v>82</v>
      </c>
      <c r="C18" s="57">
        <v>1.983</v>
      </c>
      <c r="D18" s="57">
        <v>1.844</v>
      </c>
      <c r="E18" s="47">
        <v>19</v>
      </c>
      <c r="F18" s="47">
        <f t="shared" si="0"/>
        <v>35.036</v>
      </c>
      <c r="G18" s="49" t="s">
        <v>6</v>
      </c>
      <c r="H18" s="49" t="s">
        <v>8</v>
      </c>
    </row>
    <row r="19" spans="1:8" ht="12.75">
      <c r="A19" s="45" t="s">
        <v>7</v>
      </c>
      <c r="B19" s="46" t="s">
        <v>83</v>
      </c>
      <c r="C19" s="57">
        <v>1.563</v>
      </c>
      <c r="D19" s="57">
        <v>1.485</v>
      </c>
      <c r="E19" s="47">
        <v>19</v>
      </c>
      <c r="F19" s="47">
        <f t="shared" si="0"/>
        <v>28.215000000000003</v>
      </c>
      <c r="G19" s="49" t="s">
        <v>6</v>
      </c>
      <c r="H19" s="49" t="s">
        <v>8</v>
      </c>
    </row>
    <row r="20" spans="1:8" ht="12.75">
      <c r="A20" s="45" t="s">
        <v>7</v>
      </c>
      <c r="B20" s="46" t="s">
        <v>91</v>
      </c>
      <c r="C20" s="57">
        <v>0.773</v>
      </c>
      <c r="D20" s="57">
        <v>0.444</v>
      </c>
      <c r="E20" s="47">
        <v>19</v>
      </c>
      <c r="F20" s="47">
        <f t="shared" si="0"/>
        <v>8.436</v>
      </c>
      <c r="G20" s="49" t="s">
        <v>6</v>
      </c>
      <c r="H20" s="49" t="s">
        <v>8</v>
      </c>
    </row>
    <row r="21" spans="1:8" ht="12.75">
      <c r="A21" s="45" t="s">
        <v>7</v>
      </c>
      <c r="B21" s="46" t="s">
        <v>81</v>
      </c>
      <c r="C21" s="57">
        <v>2.437</v>
      </c>
      <c r="D21" s="57">
        <v>2.437</v>
      </c>
      <c r="E21" s="47">
        <v>19</v>
      </c>
      <c r="F21" s="47">
        <f t="shared" si="0"/>
        <v>46.303</v>
      </c>
      <c r="G21" s="49" t="s">
        <v>6</v>
      </c>
      <c r="H21" s="49" t="s">
        <v>8</v>
      </c>
    </row>
    <row r="22" spans="1:8" ht="12.75">
      <c r="A22" s="45" t="s">
        <v>7</v>
      </c>
      <c r="B22" s="46" t="s">
        <v>861</v>
      </c>
      <c r="C22" s="57">
        <v>1.404</v>
      </c>
      <c r="D22" s="57">
        <v>0.011</v>
      </c>
      <c r="E22" s="47">
        <v>19</v>
      </c>
      <c r="F22" s="47">
        <f t="shared" si="0"/>
        <v>0.209</v>
      </c>
      <c r="G22" s="49" t="s">
        <v>6</v>
      </c>
      <c r="H22" s="49" t="s">
        <v>8</v>
      </c>
    </row>
    <row r="23" spans="1:8" ht="12.75">
      <c r="A23" s="45" t="s">
        <v>7</v>
      </c>
      <c r="B23" s="46" t="s">
        <v>93</v>
      </c>
      <c r="C23" s="57">
        <v>2.758</v>
      </c>
      <c r="D23" s="57">
        <v>0.046</v>
      </c>
      <c r="E23" s="47">
        <v>19</v>
      </c>
      <c r="F23" s="47">
        <f t="shared" si="0"/>
        <v>0.874</v>
      </c>
      <c r="G23" s="49" t="s">
        <v>6</v>
      </c>
      <c r="H23" s="49" t="s">
        <v>8</v>
      </c>
    </row>
    <row r="24" spans="1:8" ht="12.75">
      <c r="A24" s="45" t="s">
        <v>7</v>
      </c>
      <c r="B24" s="46" t="s">
        <v>88</v>
      </c>
      <c r="C24" s="57">
        <v>1.307</v>
      </c>
      <c r="D24" s="57">
        <v>1.011</v>
      </c>
      <c r="E24" s="47">
        <v>19</v>
      </c>
      <c r="F24" s="47">
        <f t="shared" si="0"/>
        <v>19.209</v>
      </c>
      <c r="G24" s="49" t="s">
        <v>6</v>
      </c>
      <c r="H24" s="49" t="s">
        <v>8</v>
      </c>
    </row>
    <row r="25" spans="1:8" ht="12.75">
      <c r="A25" s="45" t="s">
        <v>7</v>
      </c>
      <c r="B25" s="46" t="s">
        <v>97</v>
      </c>
      <c r="C25" s="57">
        <v>6.757</v>
      </c>
      <c r="D25" s="57">
        <v>0.13</v>
      </c>
      <c r="E25" s="47">
        <v>19</v>
      </c>
      <c r="F25" s="47">
        <f t="shared" si="0"/>
        <v>2.47</v>
      </c>
      <c r="G25" s="49" t="s">
        <v>6</v>
      </c>
      <c r="H25" s="49" t="s">
        <v>8</v>
      </c>
    </row>
    <row r="26" spans="1:8" ht="12.75">
      <c r="A26" s="45" t="s">
        <v>7</v>
      </c>
      <c r="B26" s="46" t="s">
        <v>97</v>
      </c>
      <c r="C26" s="57">
        <v>6.757</v>
      </c>
      <c r="D26" s="57">
        <v>0.187</v>
      </c>
      <c r="E26" s="47">
        <v>19</v>
      </c>
      <c r="F26" s="47">
        <f t="shared" si="0"/>
        <v>3.553</v>
      </c>
      <c r="G26" s="49" t="s">
        <v>6</v>
      </c>
      <c r="H26" s="49" t="s">
        <v>8</v>
      </c>
    </row>
    <row r="27" spans="1:8" ht="12.75">
      <c r="A27" s="45" t="s">
        <v>7</v>
      </c>
      <c r="B27" s="46" t="s">
        <v>862</v>
      </c>
      <c r="C27" s="57">
        <v>3.861</v>
      </c>
      <c r="D27" s="57">
        <v>0.375</v>
      </c>
      <c r="E27" s="47">
        <v>19</v>
      </c>
      <c r="F27" s="47">
        <f t="shared" si="0"/>
        <v>7.125</v>
      </c>
      <c r="G27" s="49" t="s">
        <v>6</v>
      </c>
      <c r="H27" s="49" t="s">
        <v>8</v>
      </c>
    </row>
    <row r="28" spans="1:8" ht="12.75">
      <c r="A28" s="45" t="s">
        <v>7</v>
      </c>
      <c r="B28" s="46" t="s">
        <v>863</v>
      </c>
      <c r="C28" s="57">
        <v>0.554</v>
      </c>
      <c r="D28" s="57">
        <v>0.28</v>
      </c>
      <c r="E28" s="47">
        <v>19</v>
      </c>
      <c r="F28" s="47">
        <f t="shared" si="0"/>
        <v>5.32</v>
      </c>
      <c r="G28" s="49" t="s">
        <v>6</v>
      </c>
      <c r="H28" s="49" t="s">
        <v>8</v>
      </c>
    </row>
    <row r="29" spans="1:8" ht="12.75">
      <c r="A29" s="45" t="s">
        <v>7</v>
      </c>
      <c r="B29" s="46" t="s">
        <v>864</v>
      </c>
      <c r="C29" s="57">
        <v>0.908</v>
      </c>
      <c r="D29" s="57">
        <v>0.447</v>
      </c>
      <c r="E29" s="47">
        <v>19</v>
      </c>
      <c r="F29" s="47">
        <f t="shared" si="0"/>
        <v>8.493</v>
      </c>
      <c r="G29" s="49" t="s">
        <v>6</v>
      </c>
      <c r="H29" s="49" t="s">
        <v>8</v>
      </c>
    </row>
    <row r="30" spans="1:8" ht="12.75">
      <c r="A30" s="45" t="s">
        <v>7</v>
      </c>
      <c r="B30" s="46" t="s">
        <v>865</v>
      </c>
      <c r="C30" s="57">
        <v>0.474</v>
      </c>
      <c r="D30" s="57">
        <v>0.327</v>
      </c>
      <c r="E30" s="47">
        <v>19</v>
      </c>
      <c r="F30" s="47">
        <f t="shared" si="0"/>
        <v>6.213</v>
      </c>
      <c r="G30" s="49" t="s">
        <v>6</v>
      </c>
      <c r="H30" s="49" t="s">
        <v>8</v>
      </c>
    </row>
    <row r="31" spans="1:8" ht="12.75">
      <c r="A31" s="45" t="s">
        <v>7</v>
      </c>
      <c r="B31" s="46" t="s">
        <v>89</v>
      </c>
      <c r="C31" s="57">
        <v>3.462</v>
      </c>
      <c r="D31" s="57">
        <v>0.775</v>
      </c>
      <c r="E31" s="47">
        <v>19</v>
      </c>
      <c r="F31" s="47">
        <f t="shared" si="0"/>
        <v>14.725</v>
      </c>
      <c r="G31" s="49" t="s">
        <v>6</v>
      </c>
      <c r="H31" s="49" t="s">
        <v>8</v>
      </c>
    </row>
    <row r="32" spans="1:8" ht="12.75">
      <c r="A32" s="45" t="s">
        <v>7</v>
      </c>
      <c r="B32" s="46" t="s">
        <v>95</v>
      </c>
      <c r="C32" s="57">
        <v>3.041</v>
      </c>
      <c r="D32" s="57">
        <v>0.527</v>
      </c>
      <c r="E32" s="47">
        <v>19</v>
      </c>
      <c r="F32" s="47">
        <f t="shared" si="0"/>
        <v>10.013</v>
      </c>
      <c r="G32" s="49" t="s">
        <v>6</v>
      </c>
      <c r="H32" s="49" t="s">
        <v>8</v>
      </c>
    </row>
    <row r="33" spans="1:8" s="2" customFormat="1" ht="12.75">
      <c r="A33" s="50"/>
      <c r="B33" s="51"/>
      <c r="C33" s="58">
        <f>SUM(C6:C32)</f>
        <v>95.49500000000002</v>
      </c>
      <c r="D33" s="58">
        <f>SUM(D6:D32)</f>
        <v>18.174999999999997</v>
      </c>
      <c r="E33" s="53">
        <v>19</v>
      </c>
      <c r="F33" s="53">
        <f t="shared" si="0"/>
        <v>345.32499999999993</v>
      </c>
      <c r="G33" s="54"/>
      <c r="H33" s="30" t="s">
        <v>213</v>
      </c>
    </row>
    <row r="34" spans="1:8" ht="12.75">
      <c r="A34" s="45" t="s">
        <v>7</v>
      </c>
      <c r="B34" s="46" t="s">
        <v>99</v>
      </c>
      <c r="C34" s="57">
        <v>2.315</v>
      </c>
      <c r="D34" s="57">
        <v>0.146</v>
      </c>
      <c r="E34" s="47">
        <v>19</v>
      </c>
      <c r="F34" s="47">
        <f t="shared" si="0"/>
        <v>2.774</v>
      </c>
      <c r="G34" s="49" t="s">
        <v>6</v>
      </c>
      <c r="H34" s="49" t="s">
        <v>801</v>
      </c>
    </row>
    <row r="35" spans="1:8" ht="12.75">
      <c r="A35" s="45" t="s">
        <v>7</v>
      </c>
      <c r="B35" s="46" t="s">
        <v>98</v>
      </c>
      <c r="C35" s="57">
        <v>3.457</v>
      </c>
      <c r="D35" s="57">
        <v>2.705</v>
      </c>
      <c r="E35" s="47">
        <v>19</v>
      </c>
      <c r="F35" s="47">
        <f t="shared" si="0"/>
        <v>51.395</v>
      </c>
      <c r="G35" s="49" t="s">
        <v>6</v>
      </c>
      <c r="H35" s="49" t="s">
        <v>801</v>
      </c>
    </row>
    <row r="36" spans="1:8" s="2" customFormat="1" ht="12.75">
      <c r="A36" s="50"/>
      <c r="B36" s="51"/>
      <c r="C36" s="58">
        <f>SUM(C34:C35)</f>
        <v>5.772</v>
      </c>
      <c r="D36" s="58">
        <f>SUM(D34:D35)</f>
        <v>2.851</v>
      </c>
      <c r="E36" s="53">
        <v>19</v>
      </c>
      <c r="F36" s="53">
        <f t="shared" si="0"/>
        <v>54.169</v>
      </c>
      <c r="G36" s="54"/>
      <c r="H36" s="30" t="s">
        <v>213</v>
      </c>
    </row>
    <row r="37" spans="1:8" ht="12.75">
      <c r="A37" s="45" t="s">
        <v>7</v>
      </c>
      <c r="B37" s="46" t="s">
        <v>100</v>
      </c>
      <c r="C37" s="57">
        <v>2.368</v>
      </c>
      <c r="D37" s="57">
        <v>1.037</v>
      </c>
      <c r="E37" s="47">
        <v>19</v>
      </c>
      <c r="F37" s="47">
        <f t="shared" si="0"/>
        <v>19.703</v>
      </c>
      <c r="G37" s="49" t="s">
        <v>6</v>
      </c>
      <c r="H37" s="49" t="s">
        <v>866</v>
      </c>
    </row>
    <row r="38" spans="1:8" s="2" customFormat="1" ht="12.75">
      <c r="A38" s="50"/>
      <c r="B38" s="51"/>
      <c r="C38" s="58">
        <f>SUM(C37)</f>
        <v>2.368</v>
      </c>
      <c r="D38" s="58">
        <f>SUM(D37)</f>
        <v>1.037</v>
      </c>
      <c r="E38" s="53">
        <v>19</v>
      </c>
      <c r="F38" s="53">
        <f t="shared" si="0"/>
        <v>19.703</v>
      </c>
      <c r="G38" s="54"/>
      <c r="H38" s="30" t="s">
        <v>213</v>
      </c>
    </row>
    <row r="39" spans="1:8" ht="12.75">
      <c r="A39" s="45" t="s">
        <v>7</v>
      </c>
      <c r="B39" s="46" t="s">
        <v>100</v>
      </c>
      <c r="C39" s="57">
        <v>2.368</v>
      </c>
      <c r="D39" s="57">
        <v>0.338</v>
      </c>
      <c r="E39" s="47">
        <v>19</v>
      </c>
      <c r="F39" s="47">
        <f t="shared" si="0"/>
        <v>6.422000000000001</v>
      </c>
      <c r="G39" s="49" t="s">
        <v>6</v>
      </c>
      <c r="H39" s="49" t="s">
        <v>938</v>
      </c>
    </row>
    <row r="40" spans="1:8" s="2" customFormat="1" ht="12.75">
      <c r="A40" s="64"/>
      <c r="B40" s="39"/>
      <c r="C40" s="21">
        <f>SUM(C39)</f>
        <v>2.368</v>
      </c>
      <c r="D40" s="21">
        <f>SUM(D39)</f>
        <v>0.338</v>
      </c>
      <c r="E40" s="53">
        <v>19</v>
      </c>
      <c r="F40" s="53">
        <f t="shared" si="0"/>
        <v>6.422000000000001</v>
      </c>
      <c r="G40" s="39"/>
      <c r="H40" s="30" t="s">
        <v>213</v>
      </c>
    </row>
    <row r="41" spans="1:8" s="2" customFormat="1" ht="12.75">
      <c r="A41" s="64"/>
      <c r="B41" s="39"/>
      <c r="C41" s="21">
        <f>SUM(C33+C36+C38+C40)</f>
        <v>106.00300000000001</v>
      </c>
      <c r="D41" s="21">
        <f>SUM(D33+D36+D38+D40)</f>
        <v>22.400999999999996</v>
      </c>
      <c r="E41" s="36"/>
      <c r="F41" s="53">
        <f t="shared" si="0"/>
        <v>425.6189999999999</v>
      </c>
      <c r="G41" s="39"/>
      <c r="H41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G6" sqref="G6"/>
    </sheetView>
  </sheetViews>
  <sheetFormatPr defaultColWidth="9.7109375" defaultRowHeight="12.75"/>
  <cols>
    <col min="1" max="1" width="22.421875" style="7" customWidth="1"/>
    <col min="2" max="2" width="9.7109375" style="6" customWidth="1"/>
    <col min="3" max="3" width="11.57421875" style="6" customWidth="1"/>
    <col min="4" max="5" width="9.7109375" style="6" customWidth="1"/>
    <col min="6" max="6" width="13.421875" style="6" customWidth="1"/>
    <col min="7" max="7" width="10.8515625" style="7" customWidth="1"/>
    <col min="8" max="8" width="36.28125" style="7" customWidth="1"/>
    <col min="9" max="16384" width="9.7109375" style="4" customWidth="1"/>
  </cols>
  <sheetData>
    <row r="1" spans="1:8" ht="1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567</v>
      </c>
      <c r="B2" s="86"/>
      <c r="C2" s="86"/>
      <c r="D2" s="86"/>
      <c r="E2" s="86"/>
      <c r="F2" s="86"/>
      <c r="G2" s="86"/>
      <c r="H2" s="86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9</v>
      </c>
      <c r="B6" s="67" t="s">
        <v>150</v>
      </c>
      <c r="C6" s="57">
        <v>1.691</v>
      </c>
      <c r="D6" s="57">
        <v>1.194</v>
      </c>
      <c r="E6" s="47">
        <v>14</v>
      </c>
      <c r="F6" s="47">
        <f>D6*14</f>
        <v>16.716</v>
      </c>
      <c r="G6" s="48" t="s">
        <v>6</v>
      </c>
      <c r="H6" s="48" t="s">
        <v>867</v>
      </c>
    </row>
    <row r="7" spans="1:8" s="5" customFormat="1" ht="14.25">
      <c r="A7" s="68"/>
      <c r="B7" s="69"/>
      <c r="C7" s="58">
        <f>SUM(C6)</f>
        <v>1.691</v>
      </c>
      <c r="D7" s="58">
        <f>SUM(D6)</f>
        <v>1.194</v>
      </c>
      <c r="E7" s="53">
        <v>14</v>
      </c>
      <c r="F7" s="53">
        <f aca="true" t="shared" si="0" ref="F7:F70">D7*14</f>
        <v>16.716</v>
      </c>
      <c r="G7" s="54"/>
      <c r="H7" s="30" t="s">
        <v>213</v>
      </c>
    </row>
    <row r="8" spans="1:8" ht="15">
      <c r="A8" s="45" t="s">
        <v>9</v>
      </c>
      <c r="B8" s="67" t="s">
        <v>119</v>
      </c>
      <c r="C8" s="57">
        <v>7.506</v>
      </c>
      <c r="D8" s="57">
        <v>0.144</v>
      </c>
      <c r="E8" s="47">
        <v>14</v>
      </c>
      <c r="F8" s="47">
        <f t="shared" si="0"/>
        <v>2.016</v>
      </c>
      <c r="G8" s="49" t="s">
        <v>6</v>
      </c>
      <c r="H8" s="49" t="s">
        <v>951</v>
      </c>
    </row>
    <row r="9" spans="1:8" ht="15">
      <c r="A9" s="45" t="s">
        <v>9</v>
      </c>
      <c r="B9" s="67" t="s">
        <v>119</v>
      </c>
      <c r="C9" s="57">
        <v>7.506</v>
      </c>
      <c r="D9" s="57">
        <v>0.59</v>
      </c>
      <c r="E9" s="47">
        <v>14</v>
      </c>
      <c r="F9" s="47">
        <f t="shared" si="0"/>
        <v>8.26</v>
      </c>
      <c r="G9" s="49" t="s">
        <v>6</v>
      </c>
      <c r="H9" s="49" t="s">
        <v>951</v>
      </c>
    </row>
    <row r="10" spans="1:8" ht="15">
      <c r="A10" s="45" t="s">
        <v>9</v>
      </c>
      <c r="B10" s="67" t="s">
        <v>119</v>
      </c>
      <c r="C10" s="57">
        <v>7.506</v>
      </c>
      <c r="D10" s="57">
        <v>0.895</v>
      </c>
      <c r="E10" s="47">
        <v>14</v>
      </c>
      <c r="F10" s="47">
        <f t="shared" si="0"/>
        <v>12.530000000000001</v>
      </c>
      <c r="G10" s="49" t="s">
        <v>6</v>
      </c>
      <c r="H10" s="49" t="s">
        <v>951</v>
      </c>
    </row>
    <row r="11" spans="1:8" ht="15">
      <c r="A11" s="45" t="s">
        <v>9</v>
      </c>
      <c r="B11" s="67" t="s">
        <v>115</v>
      </c>
      <c r="C11" s="57">
        <v>1.423</v>
      </c>
      <c r="D11" s="57">
        <v>1.398</v>
      </c>
      <c r="E11" s="47">
        <v>14</v>
      </c>
      <c r="F11" s="47">
        <f t="shared" si="0"/>
        <v>19.572</v>
      </c>
      <c r="G11" s="49" t="s">
        <v>6</v>
      </c>
      <c r="H11" s="49" t="s">
        <v>951</v>
      </c>
    </row>
    <row r="12" spans="1:8" ht="15">
      <c r="A12" s="45" t="s">
        <v>9</v>
      </c>
      <c r="B12" s="67" t="s">
        <v>134</v>
      </c>
      <c r="C12" s="57">
        <v>1.21</v>
      </c>
      <c r="D12" s="57">
        <v>0.139</v>
      </c>
      <c r="E12" s="47">
        <v>14</v>
      </c>
      <c r="F12" s="47">
        <f t="shared" si="0"/>
        <v>1.9460000000000002</v>
      </c>
      <c r="G12" s="49" t="s">
        <v>6</v>
      </c>
      <c r="H12" s="49" t="s">
        <v>951</v>
      </c>
    </row>
    <row r="13" spans="1:8" ht="15">
      <c r="A13" s="45" t="s">
        <v>9</v>
      </c>
      <c r="B13" s="67" t="s">
        <v>102</v>
      </c>
      <c r="C13" s="57">
        <v>9.45</v>
      </c>
      <c r="D13" s="57">
        <v>3.683</v>
      </c>
      <c r="E13" s="47">
        <v>14</v>
      </c>
      <c r="F13" s="47">
        <f t="shared" si="0"/>
        <v>51.562</v>
      </c>
      <c r="G13" s="49" t="s">
        <v>6</v>
      </c>
      <c r="H13" s="49" t="s">
        <v>951</v>
      </c>
    </row>
    <row r="14" spans="1:8" ht="15">
      <c r="A14" s="45" t="s">
        <v>9</v>
      </c>
      <c r="B14" s="67" t="s">
        <v>129</v>
      </c>
      <c r="C14" s="57">
        <v>0.2</v>
      </c>
      <c r="D14" s="57">
        <v>0.2</v>
      </c>
      <c r="E14" s="47">
        <v>14</v>
      </c>
      <c r="F14" s="47">
        <f t="shared" si="0"/>
        <v>2.8000000000000003</v>
      </c>
      <c r="G14" s="49" t="s">
        <v>6</v>
      </c>
      <c r="H14" s="49" t="s">
        <v>951</v>
      </c>
    </row>
    <row r="15" spans="1:8" ht="15">
      <c r="A15" s="45" t="s">
        <v>9</v>
      </c>
      <c r="B15" s="67" t="s">
        <v>869</v>
      </c>
      <c r="C15" s="57">
        <v>2.174</v>
      </c>
      <c r="D15" s="57">
        <v>1.177</v>
      </c>
      <c r="E15" s="47">
        <v>14</v>
      </c>
      <c r="F15" s="47">
        <f t="shared" si="0"/>
        <v>16.478</v>
      </c>
      <c r="G15" s="49" t="s">
        <v>6</v>
      </c>
      <c r="H15" s="49" t="s">
        <v>951</v>
      </c>
    </row>
    <row r="16" spans="1:8" ht="15">
      <c r="A16" s="45" t="s">
        <v>9</v>
      </c>
      <c r="B16" s="67" t="s">
        <v>118</v>
      </c>
      <c r="C16" s="57">
        <v>1.56</v>
      </c>
      <c r="D16" s="57">
        <v>1.014</v>
      </c>
      <c r="E16" s="47">
        <v>14</v>
      </c>
      <c r="F16" s="47">
        <f t="shared" si="0"/>
        <v>14.196</v>
      </c>
      <c r="G16" s="49" t="s">
        <v>6</v>
      </c>
      <c r="H16" s="49" t="s">
        <v>951</v>
      </c>
    </row>
    <row r="17" spans="1:8" ht="15">
      <c r="A17" s="45" t="s">
        <v>9</v>
      </c>
      <c r="B17" s="67" t="s">
        <v>111</v>
      </c>
      <c r="C17" s="57">
        <v>2.563</v>
      </c>
      <c r="D17" s="57">
        <v>2.481</v>
      </c>
      <c r="E17" s="47">
        <v>14</v>
      </c>
      <c r="F17" s="47">
        <f t="shared" si="0"/>
        <v>34.733999999999995</v>
      </c>
      <c r="G17" s="49" t="s">
        <v>6</v>
      </c>
      <c r="H17" s="49" t="s">
        <v>951</v>
      </c>
    </row>
    <row r="18" spans="1:8" ht="15">
      <c r="A18" s="45" t="s">
        <v>9</v>
      </c>
      <c r="B18" s="67" t="s">
        <v>870</v>
      </c>
      <c r="C18" s="57">
        <v>0.617</v>
      </c>
      <c r="D18" s="57">
        <v>0.288</v>
      </c>
      <c r="E18" s="47">
        <v>14</v>
      </c>
      <c r="F18" s="47">
        <f t="shared" si="0"/>
        <v>4.032</v>
      </c>
      <c r="G18" s="49" t="s">
        <v>6</v>
      </c>
      <c r="H18" s="49" t="s">
        <v>951</v>
      </c>
    </row>
    <row r="19" spans="1:8" ht="15">
      <c r="A19" s="45" t="s">
        <v>9</v>
      </c>
      <c r="B19" s="67" t="s">
        <v>138</v>
      </c>
      <c r="C19" s="57">
        <v>3.533</v>
      </c>
      <c r="D19" s="57">
        <v>0.104</v>
      </c>
      <c r="E19" s="47">
        <v>14</v>
      </c>
      <c r="F19" s="47">
        <f t="shared" si="0"/>
        <v>1.456</v>
      </c>
      <c r="G19" s="49" t="s">
        <v>6</v>
      </c>
      <c r="H19" s="49" t="s">
        <v>951</v>
      </c>
    </row>
    <row r="20" spans="1:8" ht="15">
      <c r="A20" s="45" t="s">
        <v>9</v>
      </c>
      <c r="B20" s="67" t="s">
        <v>113</v>
      </c>
      <c r="C20" s="57">
        <v>1.685</v>
      </c>
      <c r="D20" s="57">
        <v>1.666</v>
      </c>
      <c r="E20" s="47">
        <v>14</v>
      </c>
      <c r="F20" s="47">
        <f t="shared" si="0"/>
        <v>23.323999999999998</v>
      </c>
      <c r="G20" s="49" t="s">
        <v>6</v>
      </c>
      <c r="H20" s="49" t="s">
        <v>951</v>
      </c>
    </row>
    <row r="21" spans="1:8" ht="15">
      <c r="A21" s="45" t="s">
        <v>9</v>
      </c>
      <c r="B21" s="67" t="s">
        <v>135</v>
      </c>
      <c r="C21" s="57">
        <v>4.032</v>
      </c>
      <c r="D21" s="57">
        <v>0.194</v>
      </c>
      <c r="E21" s="47">
        <v>14</v>
      </c>
      <c r="F21" s="47">
        <f t="shared" si="0"/>
        <v>2.716</v>
      </c>
      <c r="G21" s="49" t="s">
        <v>6</v>
      </c>
      <c r="H21" s="49" t="s">
        <v>951</v>
      </c>
    </row>
    <row r="22" spans="1:8" ht="15">
      <c r="A22" s="45" t="s">
        <v>9</v>
      </c>
      <c r="B22" s="67" t="s">
        <v>871</v>
      </c>
      <c r="C22" s="57">
        <v>1.395</v>
      </c>
      <c r="D22" s="57">
        <v>0.126</v>
      </c>
      <c r="E22" s="47">
        <v>14</v>
      </c>
      <c r="F22" s="47">
        <f t="shared" si="0"/>
        <v>1.764</v>
      </c>
      <c r="G22" s="49" t="s">
        <v>6</v>
      </c>
      <c r="H22" s="49" t="s">
        <v>951</v>
      </c>
    </row>
    <row r="23" spans="1:8" ht="15">
      <c r="A23" s="45" t="s">
        <v>9</v>
      </c>
      <c r="B23" s="67" t="s">
        <v>123</v>
      </c>
      <c r="C23" s="57">
        <v>1.262</v>
      </c>
      <c r="D23" s="57">
        <v>0.531</v>
      </c>
      <c r="E23" s="47">
        <v>14</v>
      </c>
      <c r="F23" s="47">
        <f t="shared" si="0"/>
        <v>7.434</v>
      </c>
      <c r="G23" s="49" t="s">
        <v>6</v>
      </c>
      <c r="H23" s="49" t="s">
        <v>951</v>
      </c>
    </row>
    <row r="24" spans="1:8" ht="15">
      <c r="A24" s="45" t="s">
        <v>9</v>
      </c>
      <c r="B24" s="67" t="s">
        <v>123</v>
      </c>
      <c r="C24" s="57">
        <v>1.262</v>
      </c>
      <c r="D24" s="57">
        <v>0.727</v>
      </c>
      <c r="E24" s="47">
        <v>14</v>
      </c>
      <c r="F24" s="47">
        <f t="shared" si="0"/>
        <v>10.177999999999999</v>
      </c>
      <c r="G24" s="49" t="s">
        <v>6</v>
      </c>
      <c r="H24" s="49" t="s">
        <v>951</v>
      </c>
    </row>
    <row r="25" spans="1:8" ht="15">
      <c r="A25" s="45" t="s">
        <v>9</v>
      </c>
      <c r="B25" s="67" t="s">
        <v>122</v>
      </c>
      <c r="C25" s="57">
        <v>0.978</v>
      </c>
      <c r="D25" s="57">
        <v>0.74</v>
      </c>
      <c r="E25" s="47">
        <v>14</v>
      </c>
      <c r="F25" s="47">
        <f t="shared" si="0"/>
        <v>10.36</v>
      </c>
      <c r="G25" s="49" t="s">
        <v>6</v>
      </c>
      <c r="H25" s="49" t="s">
        <v>951</v>
      </c>
    </row>
    <row r="26" spans="1:8" ht="15">
      <c r="A26" s="45" t="s">
        <v>9</v>
      </c>
      <c r="B26" s="67" t="s">
        <v>872</v>
      </c>
      <c r="C26" s="57">
        <v>9.988</v>
      </c>
      <c r="D26" s="57">
        <v>0.164</v>
      </c>
      <c r="E26" s="47">
        <v>14</v>
      </c>
      <c r="F26" s="47">
        <f t="shared" si="0"/>
        <v>2.2960000000000003</v>
      </c>
      <c r="G26" s="49" t="s">
        <v>6</v>
      </c>
      <c r="H26" s="49" t="s">
        <v>951</v>
      </c>
    </row>
    <row r="27" spans="1:8" ht="15">
      <c r="A27" s="45" t="s">
        <v>9</v>
      </c>
      <c r="B27" s="67" t="s">
        <v>124</v>
      </c>
      <c r="C27" s="57">
        <v>1.944</v>
      </c>
      <c r="D27" s="57">
        <v>1.353</v>
      </c>
      <c r="E27" s="47">
        <v>14</v>
      </c>
      <c r="F27" s="47">
        <f t="shared" si="0"/>
        <v>18.942</v>
      </c>
      <c r="G27" s="49" t="s">
        <v>6</v>
      </c>
      <c r="H27" s="49" t="s">
        <v>951</v>
      </c>
    </row>
    <row r="28" spans="1:8" ht="15">
      <c r="A28" s="45" t="s">
        <v>9</v>
      </c>
      <c r="B28" s="67" t="s">
        <v>125</v>
      </c>
      <c r="C28" s="57">
        <v>0.527</v>
      </c>
      <c r="D28" s="57">
        <v>0.399</v>
      </c>
      <c r="E28" s="47">
        <v>14</v>
      </c>
      <c r="F28" s="47">
        <f t="shared" si="0"/>
        <v>5.586</v>
      </c>
      <c r="G28" s="49" t="s">
        <v>6</v>
      </c>
      <c r="H28" s="49" t="s">
        <v>951</v>
      </c>
    </row>
    <row r="29" spans="1:8" ht="15">
      <c r="A29" s="45" t="s">
        <v>9</v>
      </c>
      <c r="B29" s="67" t="s">
        <v>106</v>
      </c>
      <c r="C29" s="57">
        <v>3.071</v>
      </c>
      <c r="D29" s="57">
        <v>2.665</v>
      </c>
      <c r="E29" s="47">
        <v>14</v>
      </c>
      <c r="F29" s="47">
        <f t="shared" si="0"/>
        <v>37.31</v>
      </c>
      <c r="G29" s="49" t="s">
        <v>6</v>
      </c>
      <c r="H29" s="49" t="s">
        <v>951</v>
      </c>
    </row>
    <row r="30" spans="1:8" ht="15">
      <c r="A30" s="45" t="s">
        <v>9</v>
      </c>
      <c r="B30" s="67" t="s">
        <v>136</v>
      </c>
      <c r="C30" s="57">
        <v>0.542</v>
      </c>
      <c r="D30" s="57">
        <v>0.128</v>
      </c>
      <c r="E30" s="47">
        <v>14</v>
      </c>
      <c r="F30" s="47">
        <f t="shared" si="0"/>
        <v>1.792</v>
      </c>
      <c r="G30" s="49" t="s">
        <v>6</v>
      </c>
      <c r="H30" s="49" t="s">
        <v>951</v>
      </c>
    </row>
    <row r="31" spans="1:8" ht="15">
      <c r="A31" s="45" t="s">
        <v>9</v>
      </c>
      <c r="B31" s="67" t="s">
        <v>120</v>
      </c>
      <c r="C31" s="57">
        <v>0.921</v>
      </c>
      <c r="D31" s="57">
        <v>0.904</v>
      </c>
      <c r="E31" s="47">
        <v>14</v>
      </c>
      <c r="F31" s="47">
        <f t="shared" si="0"/>
        <v>12.656</v>
      </c>
      <c r="G31" s="49" t="s">
        <v>6</v>
      </c>
      <c r="H31" s="49" t="s">
        <v>951</v>
      </c>
    </row>
    <row r="32" spans="1:8" ht="15">
      <c r="A32" s="45" t="s">
        <v>9</v>
      </c>
      <c r="B32" s="67" t="s">
        <v>121</v>
      </c>
      <c r="C32" s="57">
        <v>3.758</v>
      </c>
      <c r="D32" s="57">
        <v>1.201</v>
      </c>
      <c r="E32" s="47">
        <v>14</v>
      </c>
      <c r="F32" s="47">
        <f t="shared" si="0"/>
        <v>16.814</v>
      </c>
      <c r="G32" s="49" t="s">
        <v>6</v>
      </c>
      <c r="H32" s="49" t="s">
        <v>951</v>
      </c>
    </row>
    <row r="33" spans="1:8" ht="15">
      <c r="A33" s="45" t="s">
        <v>9</v>
      </c>
      <c r="B33" s="67" t="s">
        <v>117</v>
      </c>
      <c r="C33" s="57">
        <v>1.437</v>
      </c>
      <c r="D33" s="57">
        <v>1.384</v>
      </c>
      <c r="E33" s="47">
        <v>14</v>
      </c>
      <c r="F33" s="47">
        <f t="shared" si="0"/>
        <v>19.375999999999998</v>
      </c>
      <c r="G33" s="49" t="s">
        <v>6</v>
      </c>
      <c r="H33" s="49" t="s">
        <v>951</v>
      </c>
    </row>
    <row r="34" spans="1:8" ht="15">
      <c r="A34" s="45" t="s">
        <v>9</v>
      </c>
      <c r="B34" s="67" t="s">
        <v>110</v>
      </c>
      <c r="C34" s="57">
        <v>2.128</v>
      </c>
      <c r="D34" s="57">
        <v>2.104</v>
      </c>
      <c r="E34" s="47">
        <v>14</v>
      </c>
      <c r="F34" s="47">
        <f t="shared" si="0"/>
        <v>29.456000000000003</v>
      </c>
      <c r="G34" s="49" t="s">
        <v>6</v>
      </c>
      <c r="H34" s="49" t="s">
        <v>951</v>
      </c>
    </row>
    <row r="35" spans="1:8" ht="15">
      <c r="A35" s="45" t="s">
        <v>9</v>
      </c>
      <c r="B35" s="67" t="s">
        <v>105</v>
      </c>
      <c r="C35" s="57">
        <v>2.934</v>
      </c>
      <c r="D35" s="57">
        <v>2.933</v>
      </c>
      <c r="E35" s="47">
        <v>14</v>
      </c>
      <c r="F35" s="47">
        <f t="shared" si="0"/>
        <v>41.062</v>
      </c>
      <c r="G35" s="49" t="s">
        <v>6</v>
      </c>
      <c r="H35" s="49" t="s">
        <v>951</v>
      </c>
    </row>
    <row r="36" spans="1:8" ht="15">
      <c r="A36" s="45" t="s">
        <v>9</v>
      </c>
      <c r="B36" s="67" t="s">
        <v>128</v>
      </c>
      <c r="C36" s="57">
        <v>3.179</v>
      </c>
      <c r="D36" s="57">
        <v>0.726</v>
      </c>
      <c r="E36" s="47">
        <v>14</v>
      </c>
      <c r="F36" s="47">
        <f t="shared" si="0"/>
        <v>10.164</v>
      </c>
      <c r="G36" s="49" t="s">
        <v>6</v>
      </c>
      <c r="H36" s="49" t="s">
        <v>951</v>
      </c>
    </row>
    <row r="37" spans="1:8" ht="15">
      <c r="A37" s="45" t="s">
        <v>9</v>
      </c>
      <c r="B37" s="67" t="s">
        <v>133</v>
      </c>
      <c r="C37" s="57">
        <v>3.35</v>
      </c>
      <c r="D37" s="57">
        <v>0.358</v>
      </c>
      <c r="E37" s="47">
        <v>14</v>
      </c>
      <c r="F37" s="47">
        <f t="shared" si="0"/>
        <v>5.012</v>
      </c>
      <c r="G37" s="49" t="s">
        <v>6</v>
      </c>
      <c r="H37" s="49" t="s">
        <v>951</v>
      </c>
    </row>
    <row r="38" spans="1:8" ht="15">
      <c r="A38" s="45" t="s">
        <v>9</v>
      </c>
      <c r="B38" s="67" t="s">
        <v>108</v>
      </c>
      <c r="C38" s="57">
        <v>4.128</v>
      </c>
      <c r="D38" s="57">
        <v>2.767</v>
      </c>
      <c r="E38" s="47">
        <v>14</v>
      </c>
      <c r="F38" s="47">
        <f t="shared" si="0"/>
        <v>38.738</v>
      </c>
      <c r="G38" s="49" t="s">
        <v>6</v>
      </c>
      <c r="H38" s="49" t="s">
        <v>951</v>
      </c>
    </row>
    <row r="39" spans="1:8" ht="15">
      <c r="A39" s="45" t="s">
        <v>9</v>
      </c>
      <c r="B39" s="67" t="s">
        <v>51</v>
      </c>
      <c r="C39" s="57">
        <v>4.259</v>
      </c>
      <c r="D39" s="57">
        <v>4.116</v>
      </c>
      <c r="E39" s="47">
        <v>14</v>
      </c>
      <c r="F39" s="47">
        <f t="shared" si="0"/>
        <v>57.623999999999995</v>
      </c>
      <c r="G39" s="49" t="s">
        <v>6</v>
      </c>
      <c r="H39" s="49" t="s">
        <v>951</v>
      </c>
    </row>
    <row r="40" spans="1:8" ht="15">
      <c r="A40" s="45" t="s">
        <v>9</v>
      </c>
      <c r="B40" s="67" t="s">
        <v>112</v>
      </c>
      <c r="C40" s="57">
        <v>4.832</v>
      </c>
      <c r="D40" s="57">
        <v>3.344</v>
      </c>
      <c r="E40" s="47">
        <v>14</v>
      </c>
      <c r="F40" s="47">
        <f t="shared" si="0"/>
        <v>46.815999999999995</v>
      </c>
      <c r="G40" s="49" t="s">
        <v>6</v>
      </c>
      <c r="H40" s="49" t="s">
        <v>951</v>
      </c>
    </row>
    <row r="41" spans="1:8" ht="15">
      <c r="A41" s="45" t="s">
        <v>9</v>
      </c>
      <c r="B41" s="67" t="s">
        <v>114</v>
      </c>
      <c r="C41" s="57">
        <v>3.688</v>
      </c>
      <c r="D41" s="57">
        <v>0.957</v>
      </c>
      <c r="E41" s="47">
        <v>14</v>
      </c>
      <c r="F41" s="47">
        <f t="shared" si="0"/>
        <v>13.398</v>
      </c>
      <c r="G41" s="49" t="s">
        <v>6</v>
      </c>
      <c r="H41" s="49" t="s">
        <v>951</v>
      </c>
    </row>
    <row r="42" spans="1:8" ht="15">
      <c r="A42" s="45" t="s">
        <v>9</v>
      </c>
      <c r="B42" s="67" t="s">
        <v>101</v>
      </c>
      <c r="C42" s="57">
        <v>4.121</v>
      </c>
      <c r="D42" s="57">
        <v>4.099</v>
      </c>
      <c r="E42" s="47">
        <v>14</v>
      </c>
      <c r="F42" s="47">
        <f t="shared" si="0"/>
        <v>57.386</v>
      </c>
      <c r="G42" s="49" t="s">
        <v>6</v>
      </c>
      <c r="H42" s="49" t="s">
        <v>951</v>
      </c>
    </row>
    <row r="43" spans="1:8" ht="15">
      <c r="A43" s="45" t="s">
        <v>9</v>
      </c>
      <c r="B43" s="67" t="s">
        <v>103</v>
      </c>
      <c r="C43" s="57">
        <v>3.722</v>
      </c>
      <c r="D43" s="57">
        <v>3.454</v>
      </c>
      <c r="E43" s="47">
        <v>14</v>
      </c>
      <c r="F43" s="47">
        <f t="shared" si="0"/>
        <v>48.356</v>
      </c>
      <c r="G43" s="49" t="s">
        <v>6</v>
      </c>
      <c r="H43" s="49" t="s">
        <v>951</v>
      </c>
    </row>
    <row r="44" spans="1:8" ht="15">
      <c r="A44" s="45" t="s">
        <v>9</v>
      </c>
      <c r="B44" s="67" t="s">
        <v>116</v>
      </c>
      <c r="C44" s="57">
        <v>2.233</v>
      </c>
      <c r="D44" s="57">
        <v>1.384</v>
      </c>
      <c r="E44" s="47">
        <v>14</v>
      </c>
      <c r="F44" s="47">
        <f t="shared" si="0"/>
        <v>19.375999999999998</v>
      </c>
      <c r="G44" s="49" t="s">
        <v>6</v>
      </c>
      <c r="H44" s="49" t="s">
        <v>951</v>
      </c>
    </row>
    <row r="45" spans="1:8" ht="15">
      <c r="A45" s="45" t="s">
        <v>9</v>
      </c>
      <c r="B45" s="67" t="s">
        <v>107</v>
      </c>
      <c r="C45" s="57">
        <v>5.799</v>
      </c>
      <c r="D45" s="57">
        <v>3.124</v>
      </c>
      <c r="E45" s="47">
        <v>14</v>
      </c>
      <c r="F45" s="47">
        <f t="shared" si="0"/>
        <v>43.736000000000004</v>
      </c>
      <c r="G45" s="49" t="s">
        <v>6</v>
      </c>
      <c r="H45" s="49" t="s">
        <v>951</v>
      </c>
    </row>
    <row r="46" spans="1:8" ht="15">
      <c r="A46" s="45" t="s">
        <v>9</v>
      </c>
      <c r="B46" s="67" t="s">
        <v>131</v>
      </c>
      <c r="C46" s="57">
        <v>1.34</v>
      </c>
      <c r="D46" s="57">
        <v>0.373</v>
      </c>
      <c r="E46" s="47">
        <v>14</v>
      </c>
      <c r="F46" s="47">
        <f t="shared" si="0"/>
        <v>5.2219999999999995</v>
      </c>
      <c r="G46" s="49" t="s">
        <v>6</v>
      </c>
      <c r="H46" s="49" t="s">
        <v>951</v>
      </c>
    </row>
    <row r="47" spans="1:8" ht="15">
      <c r="A47" s="45" t="s">
        <v>9</v>
      </c>
      <c r="B47" s="67" t="s">
        <v>130</v>
      </c>
      <c r="C47" s="57">
        <v>2.549</v>
      </c>
      <c r="D47" s="57">
        <v>0.6</v>
      </c>
      <c r="E47" s="47">
        <v>14</v>
      </c>
      <c r="F47" s="47">
        <f t="shared" si="0"/>
        <v>8.4</v>
      </c>
      <c r="G47" s="49" t="s">
        <v>6</v>
      </c>
      <c r="H47" s="49" t="s">
        <v>951</v>
      </c>
    </row>
    <row r="48" spans="1:8" ht="15">
      <c r="A48" s="45" t="s">
        <v>9</v>
      </c>
      <c r="B48" s="67" t="s">
        <v>126</v>
      </c>
      <c r="C48" s="57">
        <v>1.917</v>
      </c>
      <c r="D48" s="57">
        <v>0.696</v>
      </c>
      <c r="E48" s="47">
        <v>14</v>
      </c>
      <c r="F48" s="47">
        <f t="shared" si="0"/>
        <v>9.744</v>
      </c>
      <c r="G48" s="49" t="s">
        <v>6</v>
      </c>
      <c r="H48" s="49" t="s">
        <v>951</v>
      </c>
    </row>
    <row r="49" spans="1:8" ht="15">
      <c r="A49" s="45" t="s">
        <v>9</v>
      </c>
      <c r="B49" s="67" t="s">
        <v>132</v>
      </c>
      <c r="C49" s="57">
        <v>3.274</v>
      </c>
      <c r="D49" s="57">
        <v>0.118</v>
      </c>
      <c r="E49" s="47">
        <v>14</v>
      </c>
      <c r="F49" s="47">
        <f t="shared" si="0"/>
        <v>1.652</v>
      </c>
      <c r="G49" s="49" t="s">
        <v>6</v>
      </c>
      <c r="H49" s="49" t="s">
        <v>951</v>
      </c>
    </row>
    <row r="50" spans="1:8" s="5" customFormat="1" ht="14.25">
      <c r="A50" s="68"/>
      <c r="B50" s="69"/>
      <c r="C50" s="58">
        <f>SUM(C8:C49)</f>
        <v>131.50300000000001</v>
      </c>
      <c r="D50" s="58">
        <f>SUM(D8:D49)</f>
        <v>55.448000000000015</v>
      </c>
      <c r="E50" s="53">
        <v>14</v>
      </c>
      <c r="F50" s="53">
        <f t="shared" si="0"/>
        <v>776.2720000000002</v>
      </c>
      <c r="G50" s="54"/>
      <c r="H50" s="30" t="s">
        <v>213</v>
      </c>
    </row>
    <row r="51" spans="1:8" ht="15">
      <c r="A51" s="45" t="s">
        <v>9</v>
      </c>
      <c r="B51" s="67" t="s">
        <v>148</v>
      </c>
      <c r="C51" s="57">
        <v>0.385</v>
      </c>
      <c r="D51" s="57">
        <v>0.385</v>
      </c>
      <c r="E51" s="47">
        <v>14</v>
      </c>
      <c r="F51" s="47">
        <f t="shared" si="0"/>
        <v>5.390000000000001</v>
      </c>
      <c r="G51" s="49" t="s">
        <v>6</v>
      </c>
      <c r="H51" s="49" t="s">
        <v>926</v>
      </c>
    </row>
    <row r="52" spans="1:8" ht="15">
      <c r="A52" s="45" t="s">
        <v>9</v>
      </c>
      <c r="B52" s="67" t="s">
        <v>146</v>
      </c>
      <c r="C52" s="57">
        <v>0.829</v>
      </c>
      <c r="D52" s="57">
        <v>0.445</v>
      </c>
      <c r="E52" s="47">
        <v>14</v>
      </c>
      <c r="F52" s="47">
        <f t="shared" si="0"/>
        <v>6.23</v>
      </c>
      <c r="G52" s="49" t="s">
        <v>6</v>
      </c>
      <c r="H52" s="49" t="s">
        <v>926</v>
      </c>
    </row>
    <row r="53" spans="1:8" ht="15">
      <c r="A53" s="45" t="s">
        <v>9</v>
      </c>
      <c r="B53" s="67" t="s">
        <v>143</v>
      </c>
      <c r="C53" s="57">
        <v>1.708</v>
      </c>
      <c r="D53" s="57">
        <v>0.78</v>
      </c>
      <c r="E53" s="47">
        <v>14</v>
      </c>
      <c r="F53" s="47">
        <f t="shared" si="0"/>
        <v>10.92</v>
      </c>
      <c r="G53" s="49" t="s">
        <v>6</v>
      </c>
      <c r="H53" s="49" t="s">
        <v>926</v>
      </c>
    </row>
    <row r="54" spans="1:8" ht="15">
      <c r="A54" s="45" t="s">
        <v>9</v>
      </c>
      <c r="B54" s="67" t="s">
        <v>141</v>
      </c>
      <c r="C54" s="57">
        <v>2.565</v>
      </c>
      <c r="D54" s="57">
        <v>1.335</v>
      </c>
      <c r="E54" s="47">
        <v>14</v>
      </c>
      <c r="F54" s="47">
        <f t="shared" si="0"/>
        <v>18.689999999999998</v>
      </c>
      <c r="G54" s="49" t="s">
        <v>6</v>
      </c>
      <c r="H54" s="49" t="s">
        <v>926</v>
      </c>
    </row>
    <row r="55" spans="1:8" ht="15">
      <c r="A55" s="45" t="s">
        <v>9</v>
      </c>
      <c r="B55" s="67" t="s">
        <v>139</v>
      </c>
      <c r="C55" s="57">
        <v>2.797</v>
      </c>
      <c r="D55" s="57">
        <v>2.579</v>
      </c>
      <c r="E55" s="47">
        <v>14</v>
      </c>
      <c r="F55" s="47">
        <f t="shared" si="0"/>
        <v>36.106</v>
      </c>
      <c r="G55" s="49" t="s">
        <v>6</v>
      </c>
      <c r="H55" s="49" t="s">
        <v>926</v>
      </c>
    </row>
    <row r="56" spans="1:8" ht="15">
      <c r="A56" s="45" t="s">
        <v>9</v>
      </c>
      <c r="B56" s="67" t="s">
        <v>144</v>
      </c>
      <c r="C56" s="57">
        <v>4.52</v>
      </c>
      <c r="D56" s="57">
        <v>0.394</v>
      </c>
      <c r="E56" s="47">
        <v>14</v>
      </c>
      <c r="F56" s="47">
        <f t="shared" si="0"/>
        <v>5.516</v>
      </c>
      <c r="G56" s="49" t="s">
        <v>6</v>
      </c>
      <c r="H56" s="49" t="s">
        <v>926</v>
      </c>
    </row>
    <row r="57" spans="1:8" ht="15">
      <c r="A57" s="45" t="s">
        <v>9</v>
      </c>
      <c r="B57" s="67" t="s">
        <v>144</v>
      </c>
      <c r="C57" s="57">
        <v>4.52</v>
      </c>
      <c r="D57" s="57">
        <v>0.528</v>
      </c>
      <c r="E57" s="47">
        <v>14</v>
      </c>
      <c r="F57" s="47">
        <f t="shared" si="0"/>
        <v>7.392</v>
      </c>
      <c r="G57" s="49" t="s">
        <v>6</v>
      </c>
      <c r="H57" s="49" t="s">
        <v>926</v>
      </c>
    </row>
    <row r="58" spans="1:8" ht="15">
      <c r="A58" s="45" t="s">
        <v>9</v>
      </c>
      <c r="B58" s="67" t="s">
        <v>147</v>
      </c>
      <c r="C58" s="57">
        <v>0.428</v>
      </c>
      <c r="D58" s="57">
        <v>0.428</v>
      </c>
      <c r="E58" s="47">
        <v>14</v>
      </c>
      <c r="F58" s="47">
        <f t="shared" si="0"/>
        <v>5.992</v>
      </c>
      <c r="G58" s="49" t="s">
        <v>6</v>
      </c>
      <c r="H58" s="49" t="s">
        <v>926</v>
      </c>
    </row>
    <row r="59" spans="1:8" ht="15">
      <c r="A59" s="45" t="s">
        <v>9</v>
      </c>
      <c r="B59" s="67" t="s">
        <v>149</v>
      </c>
      <c r="C59" s="57">
        <v>0.953</v>
      </c>
      <c r="D59" s="57">
        <v>0.327</v>
      </c>
      <c r="E59" s="47">
        <v>14</v>
      </c>
      <c r="F59" s="47">
        <f t="shared" si="0"/>
        <v>4.578</v>
      </c>
      <c r="G59" s="49" t="s">
        <v>6</v>
      </c>
      <c r="H59" s="49" t="s">
        <v>926</v>
      </c>
    </row>
    <row r="60" spans="1:8" ht="15">
      <c r="A60" s="45" t="s">
        <v>9</v>
      </c>
      <c r="B60" s="67" t="s">
        <v>142</v>
      </c>
      <c r="C60" s="57">
        <v>0.89</v>
      </c>
      <c r="D60" s="57">
        <v>0.848</v>
      </c>
      <c r="E60" s="47">
        <v>14</v>
      </c>
      <c r="F60" s="47">
        <f t="shared" si="0"/>
        <v>11.872</v>
      </c>
      <c r="G60" s="49" t="s">
        <v>6</v>
      </c>
      <c r="H60" s="49" t="s">
        <v>926</v>
      </c>
    </row>
    <row r="61" spans="1:8" ht="15">
      <c r="A61" s="45" t="s">
        <v>9</v>
      </c>
      <c r="B61" s="67" t="s">
        <v>145</v>
      </c>
      <c r="C61" s="57">
        <v>1.986</v>
      </c>
      <c r="D61" s="57">
        <v>0.315</v>
      </c>
      <c r="E61" s="47">
        <v>14</v>
      </c>
      <c r="F61" s="47">
        <f t="shared" si="0"/>
        <v>4.41</v>
      </c>
      <c r="G61" s="49" t="s">
        <v>6</v>
      </c>
      <c r="H61" s="49" t="s">
        <v>926</v>
      </c>
    </row>
    <row r="62" spans="1:8" ht="15">
      <c r="A62" s="45" t="s">
        <v>9</v>
      </c>
      <c r="B62" s="67" t="s">
        <v>140</v>
      </c>
      <c r="C62" s="57">
        <v>1.551</v>
      </c>
      <c r="D62" s="57">
        <v>1.548</v>
      </c>
      <c r="E62" s="47">
        <v>14</v>
      </c>
      <c r="F62" s="47">
        <f t="shared" si="0"/>
        <v>21.672</v>
      </c>
      <c r="G62" s="49" t="s">
        <v>6</v>
      </c>
      <c r="H62" s="49" t="s">
        <v>926</v>
      </c>
    </row>
    <row r="63" spans="1:8" ht="15">
      <c r="A63" s="45" t="s">
        <v>9</v>
      </c>
      <c r="B63" s="67" t="s">
        <v>100</v>
      </c>
      <c r="C63" s="57">
        <v>3.39</v>
      </c>
      <c r="D63" s="57">
        <v>3.031</v>
      </c>
      <c r="E63" s="47">
        <v>14</v>
      </c>
      <c r="F63" s="47">
        <f t="shared" si="0"/>
        <v>42.434000000000005</v>
      </c>
      <c r="G63" s="49" t="s">
        <v>6</v>
      </c>
      <c r="H63" s="49" t="s">
        <v>926</v>
      </c>
    </row>
    <row r="64" spans="1:8" s="5" customFormat="1" ht="14.25">
      <c r="A64" s="68"/>
      <c r="B64" s="69"/>
      <c r="C64" s="58">
        <f>SUM(C51:C63)</f>
        <v>26.522</v>
      </c>
      <c r="D64" s="58">
        <f>SUM(D51:D63)</f>
        <v>12.943000000000001</v>
      </c>
      <c r="E64" s="53">
        <v>14</v>
      </c>
      <c r="F64" s="53">
        <f t="shared" si="0"/>
        <v>181.20200000000003</v>
      </c>
      <c r="G64" s="54"/>
      <c r="H64" s="30" t="s">
        <v>213</v>
      </c>
    </row>
    <row r="65" spans="1:8" ht="15">
      <c r="A65" s="45" t="s">
        <v>9</v>
      </c>
      <c r="B65" s="67" t="s">
        <v>127</v>
      </c>
      <c r="C65" s="57">
        <v>0.726</v>
      </c>
      <c r="D65" s="57">
        <v>0.399</v>
      </c>
      <c r="E65" s="47">
        <v>14</v>
      </c>
      <c r="F65" s="47">
        <f t="shared" si="0"/>
        <v>5.586</v>
      </c>
      <c r="G65" s="49" t="s">
        <v>6</v>
      </c>
      <c r="H65" s="49" t="s">
        <v>929</v>
      </c>
    </row>
    <row r="66" spans="1:8" s="5" customFormat="1" ht="14.25">
      <c r="A66" s="68"/>
      <c r="B66" s="69"/>
      <c r="C66" s="58">
        <f>SUM(C65)</f>
        <v>0.726</v>
      </c>
      <c r="D66" s="58">
        <f>SUM(D65)</f>
        <v>0.399</v>
      </c>
      <c r="E66" s="53">
        <v>14</v>
      </c>
      <c r="F66" s="53">
        <f t="shared" si="0"/>
        <v>5.586</v>
      </c>
      <c r="G66" s="54"/>
      <c r="H66" s="30" t="s">
        <v>213</v>
      </c>
    </row>
    <row r="67" spans="1:8" ht="15">
      <c r="A67" s="45" t="s">
        <v>9</v>
      </c>
      <c r="B67" s="67" t="s">
        <v>104</v>
      </c>
      <c r="C67" s="57">
        <v>3.231</v>
      </c>
      <c r="D67" s="57">
        <v>3.073</v>
      </c>
      <c r="E67" s="47">
        <v>14</v>
      </c>
      <c r="F67" s="47">
        <f t="shared" si="0"/>
        <v>43.022</v>
      </c>
      <c r="G67" s="49" t="s">
        <v>6</v>
      </c>
      <c r="H67" s="49" t="s">
        <v>952</v>
      </c>
    </row>
    <row r="68" spans="1:8" ht="15">
      <c r="A68" s="45" t="s">
        <v>9</v>
      </c>
      <c r="B68" s="67" t="s">
        <v>109</v>
      </c>
      <c r="C68" s="57">
        <v>4.079</v>
      </c>
      <c r="D68" s="57">
        <v>2.946</v>
      </c>
      <c r="E68" s="47">
        <v>14</v>
      </c>
      <c r="F68" s="47">
        <f t="shared" si="0"/>
        <v>41.244</v>
      </c>
      <c r="G68" s="49" t="s">
        <v>6</v>
      </c>
      <c r="H68" s="49" t="s">
        <v>952</v>
      </c>
    </row>
    <row r="69" spans="1:8" s="5" customFormat="1" ht="14.25">
      <c r="A69" s="68"/>
      <c r="B69" s="66"/>
      <c r="C69" s="58">
        <f>SUM(C67:C68)</f>
        <v>7.31</v>
      </c>
      <c r="D69" s="58">
        <f>SUM(D67:D68)</f>
        <v>6.019</v>
      </c>
      <c r="E69" s="53">
        <v>14</v>
      </c>
      <c r="F69" s="53">
        <f t="shared" si="0"/>
        <v>84.266</v>
      </c>
      <c r="G69" s="54"/>
      <c r="H69" s="30" t="s">
        <v>213</v>
      </c>
    </row>
    <row r="70" spans="1:8" s="5" customFormat="1" ht="14.25">
      <c r="A70" s="64"/>
      <c r="B70" s="39"/>
      <c r="C70" s="21">
        <f>C7+C50+C64+C66+C69</f>
        <v>167.752</v>
      </c>
      <c r="D70" s="21">
        <f>D7+D50+D64+D66+D69</f>
        <v>76.00300000000003</v>
      </c>
      <c r="E70" s="36"/>
      <c r="F70" s="53">
        <f t="shared" si="0"/>
        <v>1064.0420000000004</v>
      </c>
      <c r="G70" s="64"/>
      <c r="H70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6" sqref="G6"/>
    </sheetView>
  </sheetViews>
  <sheetFormatPr defaultColWidth="9.7109375" defaultRowHeight="12.75"/>
  <cols>
    <col min="1" max="1" width="23.140625" style="7" customWidth="1"/>
    <col min="2" max="2" width="9.00390625" style="6" bestFit="1" customWidth="1"/>
    <col min="3" max="3" width="9.57421875" style="6" bestFit="1" customWidth="1"/>
    <col min="4" max="4" width="9.8515625" style="6" customWidth="1"/>
    <col min="5" max="5" width="8.28125" style="6" bestFit="1" customWidth="1"/>
    <col min="6" max="6" width="12.28125" style="6" customWidth="1"/>
    <col min="7" max="7" width="11.8515625" style="6" customWidth="1"/>
    <col min="8" max="8" width="30.00390625" style="7" customWidth="1"/>
    <col min="9" max="16384" width="9.7109375" style="4" customWidth="1"/>
  </cols>
  <sheetData>
    <row r="1" spans="1:8" ht="15" customHeight="1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580</v>
      </c>
      <c r="B2" s="86"/>
      <c r="C2" s="86"/>
      <c r="D2" s="86"/>
      <c r="E2" s="86"/>
      <c r="F2" s="86"/>
      <c r="G2" s="86"/>
      <c r="H2" s="86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568</v>
      </c>
      <c r="C6" s="57">
        <v>1.31</v>
      </c>
      <c r="D6" s="57">
        <v>0.663</v>
      </c>
      <c r="E6" s="47">
        <v>14</v>
      </c>
      <c r="F6" s="47">
        <f>D6*14</f>
        <v>9.282</v>
      </c>
      <c r="G6" s="48" t="s">
        <v>6</v>
      </c>
      <c r="H6" s="48" t="s">
        <v>953</v>
      </c>
    </row>
    <row r="7" spans="1:8" ht="15">
      <c r="A7" s="45" t="s">
        <v>7</v>
      </c>
      <c r="B7" s="46" t="s">
        <v>873</v>
      </c>
      <c r="C7" s="57">
        <v>3.185</v>
      </c>
      <c r="D7" s="57">
        <v>0.374</v>
      </c>
      <c r="E7" s="47">
        <v>14</v>
      </c>
      <c r="F7" s="47">
        <f aca="true" t="shared" si="0" ref="F7:F34">D7*14</f>
        <v>5.236</v>
      </c>
      <c r="G7" s="49" t="s">
        <v>6</v>
      </c>
      <c r="H7" s="48" t="s">
        <v>953</v>
      </c>
    </row>
    <row r="8" spans="1:8" ht="15">
      <c r="A8" s="45" t="s">
        <v>7</v>
      </c>
      <c r="B8" s="46" t="s">
        <v>572</v>
      </c>
      <c r="C8" s="57">
        <v>2.459</v>
      </c>
      <c r="D8" s="57">
        <v>0.095</v>
      </c>
      <c r="E8" s="47">
        <v>14</v>
      </c>
      <c r="F8" s="47">
        <f t="shared" si="0"/>
        <v>1.33</v>
      </c>
      <c r="G8" s="49" t="s">
        <v>6</v>
      </c>
      <c r="H8" s="48" t="s">
        <v>953</v>
      </c>
    </row>
    <row r="9" spans="1:8" ht="15">
      <c r="A9" s="45" t="s">
        <v>7</v>
      </c>
      <c r="B9" s="46" t="s">
        <v>571</v>
      </c>
      <c r="C9" s="57">
        <v>3.087</v>
      </c>
      <c r="D9" s="57">
        <v>0.536</v>
      </c>
      <c r="E9" s="47">
        <v>14</v>
      </c>
      <c r="F9" s="47">
        <f t="shared" si="0"/>
        <v>7.5040000000000004</v>
      </c>
      <c r="G9" s="49" t="s">
        <v>6</v>
      </c>
      <c r="H9" s="48" t="s">
        <v>953</v>
      </c>
    </row>
    <row r="10" spans="1:8" ht="15">
      <c r="A10" s="45" t="s">
        <v>7</v>
      </c>
      <c r="B10" s="46" t="s">
        <v>874</v>
      </c>
      <c r="C10" s="57">
        <v>1.306</v>
      </c>
      <c r="D10" s="57">
        <v>0.114</v>
      </c>
      <c r="E10" s="47">
        <v>14</v>
      </c>
      <c r="F10" s="47">
        <f t="shared" si="0"/>
        <v>1.596</v>
      </c>
      <c r="G10" s="49" t="s">
        <v>6</v>
      </c>
      <c r="H10" s="48" t="s">
        <v>953</v>
      </c>
    </row>
    <row r="11" spans="1:8" ht="15">
      <c r="A11" s="45" t="s">
        <v>7</v>
      </c>
      <c r="B11" s="46" t="s">
        <v>496</v>
      </c>
      <c r="C11" s="57">
        <v>2.156</v>
      </c>
      <c r="D11" s="57">
        <v>0.1</v>
      </c>
      <c r="E11" s="47">
        <v>14</v>
      </c>
      <c r="F11" s="47">
        <f t="shared" si="0"/>
        <v>1.4000000000000001</v>
      </c>
      <c r="G11" s="49" t="s">
        <v>6</v>
      </c>
      <c r="H11" s="48" t="s">
        <v>953</v>
      </c>
    </row>
    <row r="12" spans="1:8" ht="15">
      <c r="A12" s="45" t="s">
        <v>7</v>
      </c>
      <c r="B12" s="46" t="s">
        <v>569</v>
      </c>
      <c r="C12" s="57">
        <v>0.596</v>
      </c>
      <c r="D12" s="57">
        <v>0.586</v>
      </c>
      <c r="E12" s="47">
        <v>14</v>
      </c>
      <c r="F12" s="47">
        <f t="shared" si="0"/>
        <v>8.203999999999999</v>
      </c>
      <c r="G12" s="49" t="s">
        <v>6</v>
      </c>
      <c r="H12" s="48" t="s">
        <v>953</v>
      </c>
    </row>
    <row r="13" spans="1:8" s="5" customFormat="1" ht="14.25">
      <c r="A13" s="45" t="s">
        <v>7</v>
      </c>
      <c r="B13" s="46" t="s">
        <v>196</v>
      </c>
      <c r="C13" s="57">
        <v>2.562</v>
      </c>
      <c r="D13" s="57">
        <v>0.711</v>
      </c>
      <c r="E13" s="47">
        <v>14</v>
      </c>
      <c r="F13" s="47">
        <f t="shared" si="0"/>
        <v>9.953999999999999</v>
      </c>
      <c r="G13" s="49" t="s">
        <v>6</v>
      </c>
      <c r="H13" s="48" t="s">
        <v>953</v>
      </c>
    </row>
    <row r="14" spans="1:8" ht="15">
      <c r="A14" s="45" t="s">
        <v>7</v>
      </c>
      <c r="B14" s="46" t="s">
        <v>576</v>
      </c>
      <c r="C14" s="57">
        <v>4.554</v>
      </c>
      <c r="D14" s="57">
        <v>0.135</v>
      </c>
      <c r="E14" s="47">
        <v>14</v>
      </c>
      <c r="F14" s="47">
        <f t="shared" si="0"/>
        <v>1.8900000000000001</v>
      </c>
      <c r="G14" s="49" t="s">
        <v>6</v>
      </c>
      <c r="H14" s="48" t="s">
        <v>953</v>
      </c>
    </row>
    <row r="15" spans="1:8" s="5" customFormat="1" ht="14.25">
      <c r="A15" s="68"/>
      <c r="B15" s="66"/>
      <c r="C15" s="58">
        <f>SUM(C6:C14)</f>
        <v>21.215000000000003</v>
      </c>
      <c r="D15" s="58">
        <f>SUM(D6:D14)</f>
        <v>3.314</v>
      </c>
      <c r="E15" s="53">
        <v>14</v>
      </c>
      <c r="F15" s="53">
        <f t="shared" si="0"/>
        <v>46.396</v>
      </c>
      <c r="G15" s="54"/>
      <c r="H15" s="30" t="s">
        <v>213</v>
      </c>
    </row>
    <row r="16" spans="1:8" ht="15">
      <c r="A16" s="45" t="s">
        <v>7</v>
      </c>
      <c r="B16" s="46" t="s">
        <v>28</v>
      </c>
      <c r="C16" s="57">
        <v>4.521</v>
      </c>
      <c r="D16" s="57">
        <v>1.798</v>
      </c>
      <c r="E16" s="47">
        <v>14</v>
      </c>
      <c r="F16" s="47">
        <f t="shared" si="0"/>
        <v>25.172</v>
      </c>
      <c r="G16" s="49" t="s">
        <v>6</v>
      </c>
      <c r="H16" s="49" t="s">
        <v>954</v>
      </c>
    </row>
    <row r="17" spans="1:8" s="5" customFormat="1" ht="14.25">
      <c r="A17" s="68"/>
      <c r="B17" s="66"/>
      <c r="C17" s="58">
        <f>SUM(C16)</f>
        <v>4.521</v>
      </c>
      <c r="D17" s="58">
        <f>SUM(D16)</f>
        <v>1.798</v>
      </c>
      <c r="E17" s="53">
        <v>14</v>
      </c>
      <c r="F17" s="53">
        <f t="shared" si="0"/>
        <v>25.172</v>
      </c>
      <c r="G17" s="54"/>
      <c r="H17" s="30" t="s">
        <v>213</v>
      </c>
    </row>
    <row r="18" spans="1:8" ht="15">
      <c r="A18" s="45" t="s">
        <v>7</v>
      </c>
      <c r="B18" s="46" t="s">
        <v>28</v>
      </c>
      <c r="C18" s="57">
        <v>4.521</v>
      </c>
      <c r="D18" s="57">
        <v>0.508</v>
      </c>
      <c r="E18" s="47">
        <v>14</v>
      </c>
      <c r="F18" s="47">
        <f t="shared" si="0"/>
        <v>7.112</v>
      </c>
      <c r="G18" s="49" t="s">
        <v>6</v>
      </c>
      <c r="H18" s="49" t="s">
        <v>955</v>
      </c>
    </row>
    <row r="19" spans="1:8" ht="15">
      <c r="A19" s="45" t="s">
        <v>7</v>
      </c>
      <c r="B19" s="46" t="s">
        <v>577</v>
      </c>
      <c r="C19" s="57">
        <v>2.097</v>
      </c>
      <c r="D19" s="57">
        <v>0.601</v>
      </c>
      <c r="E19" s="47">
        <v>14</v>
      </c>
      <c r="F19" s="47">
        <f t="shared" si="0"/>
        <v>8.414</v>
      </c>
      <c r="G19" s="49" t="s">
        <v>6</v>
      </c>
      <c r="H19" s="49" t="s">
        <v>955</v>
      </c>
    </row>
    <row r="20" spans="1:8" ht="15">
      <c r="A20" s="45" t="s">
        <v>7</v>
      </c>
      <c r="B20" s="46" t="s">
        <v>574</v>
      </c>
      <c r="C20" s="57">
        <v>1.898</v>
      </c>
      <c r="D20" s="57">
        <v>0.242</v>
      </c>
      <c r="E20" s="47">
        <v>14</v>
      </c>
      <c r="F20" s="47">
        <f t="shared" si="0"/>
        <v>3.388</v>
      </c>
      <c r="G20" s="49" t="s">
        <v>6</v>
      </c>
      <c r="H20" s="49" t="s">
        <v>955</v>
      </c>
    </row>
    <row r="21" spans="1:8" ht="15">
      <c r="A21" s="45" t="s">
        <v>7</v>
      </c>
      <c r="B21" s="46" t="s">
        <v>574</v>
      </c>
      <c r="C21" s="57">
        <v>1.898</v>
      </c>
      <c r="D21" s="57">
        <v>0.518</v>
      </c>
      <c r="E21" s="47">
        <v>14</v>
      </c>
      <c r="F21" s="47">
        <f t="shared" si="0"/>
        <v>7.252000000000001</v>
      </c>
      <c r="G21" s="49" t="s">
        <v>6</v>
      </c>
      <c r="H21" s="49" t="s">
        <v>955</v>
      </c>
    </row>
    <row r="22" spans="1:8" ht="15">
      <c r="A22" s="45" t="s">
        <v>7</v>
      </c>
      <c r="B22" s="46" t="s">
        <v>496</v>
      </c>
      <c r="C22" s="57">
        <v>2.156</v>
      </c>
      <c r="D22" s="57">
        <v>2.041</v>
      </c>
      <c r="E22" s="47">
        <v>14</v>
      </c>
      <c r="F22" s="47">
        <f t="shared" si="0"/>
        <v>28.573999999999998</v>
      </c>
      <c r="G22" s="49" t="s">
        <v>6</v>
      </c>
      <c r="H22" s="49" t="s">
        <v>955</v>
      </c>
    </row>
    <row r="23" spans="1:8" ht="15">
      <c r="A23" s="45" t="s">
        <v>7</v>
      </c>
      <c r="B23" s="46" t="s">
        <v>573</v>
      </c>
      <c r="C23" s="57">
        <v>0.918</v>
      </c>
      <c r="D23" s="57">
        <v>0.801</v>
      </c>
      <c r="E23" s="47">
        <v>14</v>
      </c>
      <c r="F23" s="47">
        <f t="shared" si="0"/>
        <v>11.214</v>
      </c>
      <c r="G23" s="49" t="s">
        <v>6</v>
      </c>
      <c r="H23" s="49" t="s">
        <v>955</v>
      </c>
    </row>
    <row r="24" spans="1:8" ht="15">
      <c r="A24" s="45" t="s">
        <v>7</v>
      </c>
      <c r="B24" s="46" t="s">
        <v>578</v>
      </c>
      <c r="C24" s="57">
        <v>0.384</v>
      </c>
      <c r="D24" s="57">
        <v>0.382</v>
      </c>
      <c r="E24" s="47">
        <v>14</v>
      </c>
      <c r="F24" s="47">
        <f t="shared" si="0"/>
        <v>5.348</v>
      </c>
      <c r="G24" s="49" t="s">
        <v>6</v>
      </c>
      <c r="H24" s="49" t="s">
        <v>955</v>
      </c>
    </row>
    <row r="25" spans="1:8" ht="15">
      <c r="A25" s="45" t="s">
        <v>7</v>
      </c>
      <c r="B25" s="46" t="s">
        <v>579</v>
      </c>
      <c r="C25" s="57">
        <v>0.24</v>
      </c>
      <c r="D25" s="57">
        <v>0.119</v>
      </c>
      <c r="E25" s="47">
        <v>14</v>
      </c>
      <c r="F25" s="47">
        <f t="shared" si="0"/>
        <v>1.666</v>
      </c>
      <c r="G25" s="49" t="s">
        <v>6</v>
      </c>
      <c r="H25" s="49" t="s">
        <v>955</v>
      </c>
    </row>
    <row r="26" spans="1:8" s="5" customFormat="1" ht="14.25">
      <c r="A26" s="45" t="s">
        <v>7</v>
      </c>
      <c r="B26" s="46" t="s">
        <v>575</v>
      </c>
      <c r="C26" s="57">
        <v>0.551</v>
      </c>
      <c r="D26" s="57">
        <v>0.508</v>
      </c>
      <c r="E26" s="47">
        <v>14</v>
      </c>
      <c r="F26" s="47">
        <f t="shared" si="0"/>
        <v>7.112</v>
      </c>
      <c r="G26" s="49" t="s">
        <v>6</v>
      </c>
      <c r="H26" s="49" t="s">
        <v>955</v>
      </c>
    </row>
    <row r="27" spans="1:8" ht="15">
      <c r="A27" s="45" t="s">
        <v>7</v>
      </c>
      <c r="B27" s="46" t="s">
        <v>875</v>
      </c>
      <c r="C27" s="57">
        <v>1.588</v>
      </c>
      <c r="D27" s="57">
        <v>0.24</v>
      </c>
      <c r="E27" s="47">
        <v>14</v>
      </c>
      <c r="F27" s="47">
        <f t="shared" si="0"/>
        <v>3.36</v>
      </c>
      <c r="G27" s="49" t="s">
        <v>6</v>
      </c>
      <c r="H27" s="49" t="s">
        <v>955</v>
      </c>
    </row>
    <row r="28" spans="1:8" s="5" customFormat="1" ht="14.25">
      <c r="A28" s="45" t="s">
        <v>7</v>
      </c>
      <c r="B28" s="46" t="s">
        <v>875</v>
      </c>
      <c r="C28" s="57">
        <v>1.588</v>
      </c>
      <c r="D28" s="57">
        <v>0.274</v>
      </c>
      <c r="E28" s="47">
        <v>14</v>
      </c>
      <c r="F28" s="47">
        <f t="shared" si="0"/>
        <v>3.8360000000000003</v>
      </c>
      <c r="G28" s="49" t="s">
        <v>6</v>
      </c>
      <c r="H28" s="49" t="s">
        <v>955</v>
      </c>
    </row>
    <row r="29" spans="1:8" s="5" customFormat="1" ht="14.25">
      <c r="A29" s="45" t="s">
        <v>7</v>
      </c>
      <c r="B29" s="46" t="s">
        <v>570</v>
      </c>
      <c r="C29" s="57">
        <v>0.695</v>
      </c>
      <c r="D29" s="57">
        <v>0.209</v>
      </c>
      <c r="E29" s="47">
        <v>14</v>
      </c>
      <c r="F29" s="47">
        <f t="shared" si="0"/>
        <v>2.9259999999999997</v>
      </c>
      <c r="G29" s="49" t="s">
        <v>6</v>
      </c>
      <c r="H29" s="49" t="s">
        <v>955</v>
      </c>
    </row>
    <row r="30" spans="1:8" ht="15">
      <c r="A30" s="45" t="s">
        <v>7</v>
      </c>
      <c r="B30" s="46" t="s">
        <v>576</v>
      </c>
      <c r="C30" s="57">
        <v>4.554</v>
      </c>
      <c r="D30" s="57">
        <v>0.689</v>
      </c>
      <c r="E30" s="47">
        <v>14</v>
      </c>
      <c r="F30" s="47">
        <f t="shared" si="0"/>
        <v>9.645999999999999</v>
      </c>
      <c r="G30" s="49" t="s">
        <v>6</v>
      </c>
      <c r="H30" s="49" t="s">
        <v>955</v>
      </c>
    </row>
    <row r="31" spans="1:8" s="5" customFormat="1" ht="14.25">
      <c r="A31" s="68"/>
      <c r="B31" s="66"/>
      <c r="C31" s="58">
        <f>SUM(C18:C30)</f>
        <v>23.088</v>
      </c>
      <c r="D31" s="58">
        <f>SUM(D18:D30)</f>
        <v>7.132</v>
      </c>
      <c r="E31" s="53">
        <v>14</v>
      </c>
      <c r="F31" s="53">
        <f t="shared" si="0"/>
        <v>99.848</v>
      </c>
      <c r="G31" s="54"/>
      <c r="H31" s="30" t="s">
        <v>213</v>
      </c>
    </row>
    <row r="32" spans="1:8" ht="15">
      <c r="A32" s="45" t="s">
        <v>7</v>
      </c>
      <c r="B32" s="46" t="s">
        <v>196</v>
      </c>
      <c r="C32" s="57">
        <v>2.562</v>
      </c>
      <c r="D32" s="57">
        <v>0.717</v>
      </c>
      <c r="E32" s="47">
        <v>14</v>
      </c>
      <c r="F32" s="47">
        <f t="shared" si="0"/>
        <v>10.038</v>
      </c>
      <c r="G32" s="49" t="s">
        <v>6</v>
      </c>
      <c r="H32" s="49" t="s">
        <v>956</v>
      </c>
    </row>
    <row r="33" spans="1:8" s="5" customFormat="1" ht="14.25">
      <c r="A33" s="68"/>
      <c r="B33" s="66"/>
      <c r="C33" s="58">
        <v>2.562</v>
      </c>
      <c r="D33" s="58">
        <v>0.717</v>
      </c>
      <c r="E33" s="66"/>
      <c r="F33" s="53">
        <f t="shared" si="0"/>
        <v>10.038</v>
      </c>
      <c r="G33" s="54"/>
      <c r="H33" s="30" t="s">
        <v>213</v>
      </c>
    </row>
    <row r="34" spans="1:8" s="5" customFormat="1" ht="14.25">
      <c r="A34" s="54"/>
      <c r="B34" s="66"/>
      <c r="C34" s="58">
        <f>SUM(C15+C17+C31+C33)</f>
        <v>51.386</v>
      </c>
      <c r="D34" s="58">
        <f>SUM(D15+D17+D31+D33)</f>
        <v>12.961</v>
      </c>
      <c r="E34" s="66"/>
      <c r="F34" s="53">
        <f t="shared" si="0"/>
        <v>181.454</v>
      </c>
      <c r="G34" s="54"/>
      <c r="H34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0.00390625" style="4" customWidth="1"/>
    <col min="2" max="5" width="9.140625" style="4" customWidth="1"/>
    <col min="6" max="6" width="9.8515625" style="4" customWidth="1"/>
    <col min="7" max="7" width="12.7109375" style="4" customWidth="1"/>
    <col min="8" max="8" width="27.00390625" style="4" customWidth="1"/>
    <col min="9" max="16384" width="9.140625" style="4" customWidth="1"/>
  </cols>
  <sheetData>
    <row r="1" spans="1:8" ht="1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613</v>
      </c>
      <c r="B2" s="86"/>
      <c r="C2" s="86"/>
      <c r="D2" s="86"/>
      <c r="E2" s="86"/>
      <c r="F2" s="86"/>
      <c r="G2" s="86"/>
      <c r="H2" s="86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596</v>
      </c>
      <c r="C6" s="57">
        <v>2.378</v>
      </c>
      <c r="D6" s="57">
        <v>0.4</v>
      </c>
      <c r="E6" s="24">
        <v>16</v>
      </c>
      <c r="F6" s="47">
        <f aca="true" t="shared" si="0" ref="F6:F34">D6*16</f>
        <v>6.4</v>
      </c>
      <c r="G6" s="48" t="s">
        <v>6</v>
      </c>
      <c r="H6" s="48" t="s">
        <v>8</v>
      </c>
    </row>
    <row r="7" spans="1:8" ht="15">
      <c r="A7" s="45" t="s">
        <v>7</v>
      </c>
      <c r="B7" s="46" t="s">
        <v>197</v>
      </c>
      <c r="C7" s="57">
        <v>3.506</v>
      </c>
      <c r="D7" s="57">
        <v>0.731</v>
      </c>
      <c r="E7" s="24">
        <v>16</v>
      </c>
      <c r="F7" s="47">
        <f t="shared" si="0"/>
        <v>11.696</v>
      </c>
      <c r="G7" s="49" t="s">
        <v>6</v>
      </c>
      <c r="H7" s="49" t="s">
        <v>8</v>
      </c>
    </row>
    <row r="8" spans="1:8" ht="15">
      <c r="A8" s="45" t="s">
        <v>7</v>
      </c>
      <c r="B8" s="46" t="s">
        <v>593</v>
      </c>
      <c r="C8" s="57">
        <v>0.866</v>
      </c>
      <c r="D8" s="57">
        <v>0.238</v>
      </c>
      <c r="E8" s="24">
        <v>16</v>
      </c>
      <c r="F8" s="47">
        <f t="shared" si="0"/>
        <v>3.808</v>
      </c>
      <c r="G8" s="49" t="s">
        <v>6</v>
      </c>
      <c r="H8" s="49" t="s">
        <v>8</v>
      </c>
    </row>
    <row r="9" spans="1:8" ht="15">
      <c r="A9" s="45" t="s">
        <v>7</v>
      </c>
      <c r="B9" s="46" t="s">
        <v>587</v>
      </c>
      <c r="C9" s="57">
        <v>0.986</v>
      </c>
      <c r="D9" s="57">
        <v>0.644</v>
      </c>
      <c r="E9" s="24">
        <v>16</v>
      </c>
      <c r="F9" s="47">
        <f t="shared" si="0"/>
        <v>10.304</v>
      </c>
      <c r="G9" s="49" t="s">
        <v>6</v>
      </c>
      <c r="H9" s="49" t="s">
        <v>8</v>
      </c>
    </row>
    <row r="10" spans="1:8" ht="15">
      <c r="A10" s="45" t="s">
        <v>7</v>
      </c>
      <c r="B10" s="46" t="s">
        <v>599</v>
      </c>
      <c r="C10" s="57">
        <v>0.713</v>
      </c>
      <c r="D10" s="57">
        <v>0.371</v>
      </c>
      <c r="E10" s="24">
        <v>16</v>
      </c>
      <c r="F10" s="47">
        <f t="shared" si="0"/>
        <v>5.936</v>
      </c>
      <c r="G10" s="49" t="s">
        <v>6</v>
      </c>
      <c r="H10" s="49" t="s">
        <v>8</v>
      </c>
    </row>
    <row r="11" spans="1:8" ht="15">
      <c r="A11" s="45" t="s">
        <v>7</v>
      </c>
      <c r="B11" s="46" t="s">
        <v>582</v>
      </c>
      <c r="C11" s="57">
        <v>3.239</v>
      </c>
      <c r="D11" s="57">
        <v>1.742</v>
      </c>
      <c r="E11" s="24">
        <v>16</v>
      </c>
      <c r="F11" s="47">
        <f t="shared" si="0"/>
        <v>27.872</v>
      </c>
      <c r="G11" s="49" t="s">
        <v>6</v>
      </c>
      <c r="H11" s="49" t="s">
        <v>8</v>
      </c>
    </row>
    <row r="12" spans="1:8" ht="15">
      <c r="A12" s="45" t="s">
        <v>7</v>
      </c>
      <c r="B12" s="46" t="s">
        <v>595</v>
      </c>
      <c r="C12" s="57">
        <v>3.31</v>
      </c>
      <c r="D12" s="57">
        <v>1.846</v>
      </c>
      <c r="E12" s="24">
        <v>16</v>
      </c>
      <c r="F12" s="47">
        <f t="shared" si="0"/>
        <v>29.536</v>
      </c>
      <c r="G12" s="49" t="s">
        <v>6</v>
      </c>
      <c r="H12" s="49" t="s">
        <v>8</v>
      </c>
    </row>
    <row r="13" spans="1:8" ht="15">
      <c r="A13" s="45" t="s">
        <v>7</v>
      </c>
      <c r="B13" s="46" t="s">
        <v>588</v>
      </c>
      <c r="C13" s="57">
        <v>0.836</v>
      </c>
      <c r="D13" s="57">
        <v>0.689</v>
      </c>
      <c r="E13" s="24">
        <v>16</v>
      </c>
      <c r="F13" s="47">
        <f t="shared" si="0"/>
        <v>11.024</v>
      </c>
      <c r="G13" s="49" t="s">
        <v>6</v>
      </c>
      <c r="H13" s="49" t="s">
        <v>8</v>
      </c>
    </row>
    <row r="14" spans="1:8" ht="15">
      <c r="A14" s="45" t="s">
        <v>7</v>
      </c>
      <c r="B14" s="46" t="s">
        <v>876</v>
      </c>
      <c r="C14" s="57">
        <v>0.69</v>
      </c>
      <c r="D14" s="57">
        <v>0.541</v>
      </c>
      <c r="E14" s="24">
        <v>16</v>
      </c>
      <c r="F14" s="47">
        <f t="shared" si="0"/>
        <v>8.656</v>
      </c>
      <c r="G14" s="49" t="s">
        <v>6</v>
      </c>
      <c r="H14" s="49" t="s">
        <v>8</v>
      </c>
    </row>
    <row r="15" spans="1:8" ht="15">
      <c r="A15" s="45" t="s">
        <v>7</v>
      </c>
      <c r="B15" s="46" t="s">
        <v>612</v>
      </c>
      <c r="C15" s="57">
        <v>0.69</v>
      </c>
      <c r="D15" s="57">
        <v>0.541</v>
      </c>
      <c r="E15" s="24">
        <v>16</v>
      </c>
      <c r="F15" s="47">
        <f t="shared" si="0"/>
        <v>8.656</v>
      </c>
      <c r="G15" s="49" t="s">
        <v>6</v>
      </c>
      <c r="H15" s="49" t="s">
        <v>8</v>
      </c>
    </row>
    <row r="16" spans="1:8" ht="15">
      <c r="A16" s="45" t="s">
        <v>7</v>
      </c>
      <c r="B16" s="46" t="s">
        <v>611</v>
      </c>
      <c r="C16" s="57">
        <v>0.706</v>
      </c>
      <c r="D16" s="57">
        <v>0.544</v>
      </c>
      <c r="E16" s="24">
        <v>16</v>
      </c>
      <c r="F16" s="47">
        <f t="shared" si="0"/>
        <v>8.704</v>
      </c>
      <c r="G16" s="49" t="s">
        <v>6</v>
      </c>
      <c r="H16" s="49" t="s">
        <v>8</v>
      </c>
    </row>
    <row r="17" spans="1:8" ht="15">
      <c r="A17" s="45" t="s">
        <v>7</v>
      </c>
      <c r="B17" s="46" t="s">
        <v>610</v>
      </c>
      <c r="C17" s="57">
        <v>0.807</v>
      </c>
      <c r="D17" s="57">
        <v>0.614</v>
      </c>
      <c r="E17" s="24">
        <v>16</v>
      </c>
      <c r="F17" s="47">
        <f t="shared" si="0"/>
        <v>9.824</v>
      </c>
      <c r="G17" s="49" t="s">
        <v>6</v>
      </c>
      <c r="H17" s="49" t="s">
        <v>8</v>
      </c>
    </row>
    <row r="18" spans="1:8" ht="15">
      <c r="A18" s="45" t="s">
        <v>7</v>
      </c>
      <c r="B18" s="46" t="s">
        <v>598</v>
      </c>
      <c r="C18" s="57">
        <v>1.081</v>
      </c>
      <c r="D18" s="57">
        <v>0.467</v>
      </c>
      <c r="E18" s="24">
        <v>16</v>
      </c>
      <c r="F18" s="47">
        <f t="shared" si="0"/>
        <v>7.472</v>
      </c>
      <c r="G18" s="49" t="s">
        <v>6</v>
      </c>
      <c r="H18" s="49" t="s">
        <v>8</v>
      </c>
    </row>
    <row r="19" spans="1:8" ht="15">
      <c r="A19" s="45" t="s">
        <v>7</v>
      </c>
      <c r="B19" s="46" t="s">
        <v>592</v>
      </c>
      <c r="C19" s="57">
        <v>1.257</v>
      </c>
      <c r="D19" s="57">
        <v>0.721</v>
      </c>
      <c r="E19" s="24">
        <v>16</v>
      </c>
      <c r="F19" s="47">
        <f t="shared" si="0"/>
        <v>11.536</v>
      </c>
      <c r="G19" s="49" t="s">
        <v>6</v>
      </c>
      <c r="H19" s="49" t="s">
        <v>8</v>
      </c>
    </row>
    <row r="20" spans="1:8" ht="15">
      <c r="A20" s="45" t="s">
        <v>7</v>
      </c>
      <c r="B20" s="46" t="s">
        <v>583</v>
      </c>
      <c r="C20" s="57">
        <v>1.179</v>
      </c>
      <c r="D20" s="57">
        <v>1.077</v>
      </c>
      <c r="E20" s="24">
        <v>16</v>
      </c>
      <c r="F20" s="47">
        <f t="shared" si="0"/>
        <v>17.232</v>
      </c>
      <c r="G20" s="49" t="s">
        <v>6</v>
      </c>
      <c r="H20" s="49" t="s">
        <v>8</v>
      </c>
    </row>
    <row r="21" spans="1:8" ht="15">
      <c r="A21" s="45" t="s">
        <v>7</v>
      </c>
      <c r="B21" s="46" t="s">
        <v>597</v>
      </c>
      <c r="C21" s="57">
        <v>0.5</v>
      </c>
      <c r="D21" s="57">
        <v>0.429</v>
      </c>
      <c r="E21" s="24">
        <v>16</v>
      </c>
      <c r="F21" s="47">
        <f t="shared" si="0"/>
        <v>6.864</v>
      </c>
      <c r="G21" s="49" t="s">
        <v>6</v>
      </c>
      <c r="H21" s="49" t="s">
        <v>8</v>
      </c>
    </row>
    <row r="22" spans="1:8" ht="15">
      <c r="A22" s="45" t="s">
        <v>7</v>
      </c>
      <c r="B22" s="46" t="s">
        <v>602</v>
      </c>
      <c r="C22" s="57">
        <v>3.15</v>
      </c>
      <c r="D22" s="57">
        <v>0.233</v>
      </c>
      <c r="E22" s="24">
        <v>16</v>
      </c>
      <c r="F22" s="47">
        <f t="shared" si="0"/>
        <v>3.728</v>
      </c>
      <c r="G22" s="49" t="s">
        <v>6</v>
      </c>
      <c r="H22" s="49" t="s">
        <v>8</v>
      </c>
    </row>
    <row r="23" spans="1:8" ht="15">
      <c r="A23" s="45" t="s">
        <v>7</v>
      </c>
      <c r="B23" s="46" t="s">
        <v>585</v>
      </c>
      <c r="C23" s="57">
        <v>5.294</v>
      </c>
      <c r="D23" s="57">
        <v>0.973</v>
      </c>
      <c r="E23" s="24">
        <v>16</v>
      </c>
      <c r="F23" s="47">
        <f t="shared" si="0"/>
        <v>15.568</v>
      </c>
      <c r="G23" s="49" t="s">
        <v>6</v>
      </c>
      <c r="H23" s="49" t="s">
        <v>8</v>
      </c>
    </row>
    <row r="24" spans="1:8" ht="15">
      <c r="A24" s="45" t="s">
        <v>7</v>
      </c>
      <c r="B24" s="46" t="s">
        <v>591</v>
      </c>
      <c r="C24" s="57">
        <v>0.611</v>
      </c>
      <c r="D24" s="57">
        <v>0.575</v>
      </c>
      <c r="E24" s="24">
        <v>16</v>
      </c>
      <c r="F24" s="47">
        <f t="shared" si="0"/>
        <v>9.2</v>
      </c>
      <c r="G24" s="49" t="s">
        <v>6</v>
      </c>
      <c r="H24" s="49" t="s">
        <v>8</v>
      </c>
    </row>
    <row r="25" spans="1:8" ht="15">
      <c r="A25" s="45" t="s">
        <v>7</v>
      </c>
      <c r="B25" s="46" t="s">
        <v>565</v>
      </c>
      <c r="C25" s="57">
        <v>1.379</v>
      </c>
      <c r="D25" s="57">
        <v>0.713</v>
      </c>
      <c r="E25" s="24">
        <v>16</v>
      </c>
      <c r="F25" s="47">
        <f t="shared" si="0"/>
        <v>11.408</v>
      </c>
      <c r="G25" s="49" t="s">
        <v>6</v>
      </c>
      <c r="H25" s="49" t="s">
        <v>8</v>
      </c>
    </row>
    <row r="26" spans="1:8" ht="15">
      <c r="A26" s="45" t="s">
        <v>7</v>
      </c>
      <c r="B26" s="46" t="s">
        <v>594</v>
      </c>
      <c r="C26" s="57">
        <v>0.555</v>
      </c>
      <c r="D26" s="57">
        <v>0.52</v>
      </c>
      <c r="E26" s="24">
        <v>16</v>
      </c>
      <c r="F26" s="47">
        <f t="shared" si="0"/>
        <v>8.32</v>
      </c>
      <c r="G26" s="49" t="s">
        <v>6</v>
      </c>
      <c r="H26" s="49" t="s">
        <v>8</v>
      </c>
    </row>
    <row r="27" spans="1:8" ht="15">
      <c r="A27" s="45" t="s">
        <v>7</v>
      </c>
      <c r="B27" s="46" t="s">
        <v>589</v>
      </c>
      <c r="C27" s="57">
        <v>0.659</v>
      </c>
      <c r="D27" s="57">
        <v>0.659</v>
      </c>
      <c r="E27" s="24">
        <v>16</v>
      </c>
      <c r="F27" s="47">
        <f t="shared" si="0"/>
        <v>10.544</v>
      </c>
      <c r="G27" s="49" t="s">
        <v>6</v>
      </c>
      <c r="H27" s="49" t="s">
        <v>8</v>
      </c>
    </row>
    <row r="28" spans="1:8" ht="15">
      <c r="A28" s="45" t="s">
        <v>7</v>
      </c>
      <c r="B28" s="46" t="s">
        <v>600</v>
      </c>
      <c r="C28" s="57">
        <v>3.768</v>
      </c>
      <c r="D28" s="57">
        <v>1.038</v>
      </c>
      <c r="E28" s="24">
        <v>16</v>
      </c>
      <c r="F28" s="47">
        <f t="shared" si="0"/>
        <v>16.608</v>
      </c>
      <c r="G28" s="49" t="s">
        <v>6</v>
      </c>
      <c r="H28" s="49" t="s">
        <v>8</v>
      </c>
    </row>
    <row r="29" spans="1:8" ht="15">
      <c r="A29" s="45" t="s">
        <v>7</v>
      </c>
      <c r="B29" s="46" t="s">
        <v>586</v>
      </c>
      <c r="C29" s="57">
        <v>0.739</v>
      </c>
      <c r="D29" s="57">
        <v>0.739</v>
      </c>
      <c r="E29" s="24">
        <v>16</v>
      </c>
      <c r="F29" s="47">
        <f t="shared" si="0"/>
        <v>11.824</v>
      </c>
      <c r="G29" s="49" t="s">
        <v>6</v>
      </c>
      <c r="H29" s="49" t="s">
        <v>8</v>
      </c>
    </row>
    <row r="30" spans="1:8" ht="15">
      <c r="A30" s="45" t="s">
        <v>7</v>
      </c>
      <c r="B30" s="46" t="s">
        <v>581</v>
      </c>
      <c r="C30" s="57">
        <v>8.084</v>
      </c>
      <c r="D30" s="57">
        <v>4.499</v>
      </c>
      <c r="E30" s="24">
        <v>16</v>
      </c>
      <c r="F30" s="47">
        <f t="shared" si="0"/>
        <v>71.984</v>
      </c>
      <c r="G30" s="49" t="s">
        <v>6</v>
      </c>
      <c r="H30" s="49" t="s">
        <v>8</v>
      </c>
    </row>
    <row r="31" spans="1:8" ht="15">
      <c r="A31" s="45" t="s">
        <v>7</v>
      </c>
      <c r="B31" s="46" t="s">
        <v>584</v>
      </c>
      <c r="C31" s="57">
        <v>1.203</v>
      </c>
      <c r="D31" s="57">
        <v>0.941</v>
      </c>
      <c r="E31" s="24">
        <v>16</v>
      </c>
      <c r="F31" s="47">
        <f t="shared" si="0"/>
        <v>15.056</v>
      </c>
      <c r="G31" s="49" t="s">
        <v>6</v>
      </c>
      <c r="H31" s="49" t="s">
        <v>8</v>
      </c>
    </row>
    <row r="32" spans="1:8" ht="15">
      <c r="A32" s="45" t="s">
        <v>7</v>
      </c>
      <c r="B32" s="46" t="s">
        <v>603</v>
      </c>
      <c r="C32" s="57">
        <v>4.746</v>
      </c>
      <c r="D32" s="57">
        <v>1.953</v>
      </c>
      <c r="E32" s="24">
        <v>16</v>
      </c>
      <c r="F32" s="47">
        <f t="shared" si="0"/>
        <v>31.248</v>
      </c>
      <c r="G32" s="49" t="s">
        <v>6</v>
      </c>
      <c r="H32" s="49" t="s">
        <v>8</v>
      </c>
    </row>
    <row r="33" spans="1:8" ht="15">
      <c r="A33" s="45" t="s">
        <v>7</v>
      </c>
      <c r="B33" s="46" t="s">
        <v>590</v>
      </c>
      <c r="C33" s="57">
        <v>1.885</v>
      </c>
      <c r="D33" s="57">
        <v>0.648</v>
      </c>
      <c r="E33" s="24">
        <v>16</v>
      </c>
      <c r="F33" s="47">
        <f t="shared" si="0"/>
        <v>10.368</v>
      </c>
      <c r="G33" s="49" t="s">
        <v>6</v>
      </c>
      <c r="H33" s="49" t="s">
        <v>8</v>
      </c>
    </row>
    <row r="34" spans="1:8" ht="15">
      <c r="A34" s="45" t="s">
        <v>7</v>
      </c>
      <c r="B34" s="46" t="s">
        <v>601</v>
      </c>
      <c r="C34" s="57">
        <v>2.411</v>
      </c>
      <c r="D34" s="57">
        <v>0.849</v>
      </c>
      <c r="E34" s="24">
        <v>16</v>
      </c>
      <c r="F34" s="47">
        <f t="shared" si="0"/>
        <v>13.584</v>
      </c>
      <c r="G34" s="49" t="s">
        <v>6</v>
      </c>
      <c r="H34" s="49" t="s">
        <v>8</v>
      </c>
    </row>
    <row r="35" spans="1:8" ht="15">
      <c r="A35" s="68"/>
      <c r="B35" s="66"/>
      <c r="C35" s="58">
        <f>SUM(C6:C34)</f>
        <v>57.227999999999994</v>
      </c>
      <c r="D35" s="58">
        <f>SUM(D6:D34)</f>
        <v>25.935</v>
      </c>
      <c r="E35" s="26">
        <v>16</v>
      </c>
      <c r="F35" s="53">
        <f>SUM(F6:F34)</f>
        <v>414.96</v>
      </c>
      <c r="G35" s="54"/>
      <c r="H35" s="70" t="s">
        <v>213</v>
      </c>
    </row>
    <row r="36" spans="1:8" ht="15">
      <c r="A36" s="45" t="s">
        <v>7</v>
      </c>
      <c r="B36" s="46" t="s">
        <v>26</v>
      </c>
      <c r="C36" s="57">
        <v>1.928</v>
      </c>
      <c r="D36" s="57">
        <v>0.739</v>
      </c>
      <c r="E36" s="24">
        <v>16</v>
      </c>
      <c r="F36" s="47">
        <f aca="true" t="shared" si="1" ref="F36:F54">D36*16</f>
        <v>11.824</v>
      </c>
      <c r="G36" s="49" t="s">
        <v>6</v>
      </c>
      <c r="H36" s="49" t="s">
        <v>815</v>
      </c>
    </row>
    <row r="37" spans="1:8" ht="15">
      <c r="A37" s="45" t="s">
        <v>7</v>
      </c>
      <c r="B37" s="46" t="s">
        <v>604</v>
      </c>
      <c r="C37" s="57">
        <v>0.886</v>
      </c>
      <c r="D37" s="57">
        <v>0.521</v>
      </c>
      <c r="E37" s="24">
        <v>16</v>
      </c>
      <c r="F37" s="47">
        <f t="shared" si="1"/>
        <v>8.336</v>
      </c>
      <c r="G37" s="49" t="s">
        <v>6</v>
      </c>
      <c r="H37" s="49" t="s">
        <v>815</v>
      </c>
    </row>
    <row r="38" spans="1:8" ht="15">
      <c r="A38" s="45" t="s">
        <v>7</v>
      </c>
      <c r="B38" s="46" t="s">
        <v>595</v>
      </c>
      <c r="C38" s="57">
        <v>3.31</v>
      </c>
      <c r="D38" s="57">
        <v>0.523</v>
      </c>
      <c r="E38" s="24">
        <v>16</v>
      </c>
      <c r="F38" s="47">
        <f t="shared" si="1"/>
        <v>8.368</v>
      </c>
      <c r="G38" s="49" t="s">
        <v>6</v>
      </c>
      <c r="H38" s="49" t="s">
        <v>815</v>
      </c>
    </row>
    <row r="39" spans="1:8" ht="15">
      <c r="A39" s="45" t="s">
        <v>7</v>
      </c>
      <c r="B39" s="46" t="s">
        <v>876</v>
      </c>
      <c r="C39" s="57">
        <v>0.69</v>
      </c>
      <c r="D39" s="57">
        <v>0.142</v>
      </c>
      <c r="E39" s="24">
        <v>16</v>
      </c>
      <c r="F39" s="47">
        <f t="shared" si="1"/>
        <v>2.272</v>
      </c>
      <c r="G39" s="49" t="s">
        <v>6</v>
      </c>
      <c r="H39" s="49" t="s">
        <v>815</v>
      </c>
    </row>
    <row r="40" spans="1:8" ht="15">
      <c r="A40" s="45" t="s">
        <v>7</v>
      </c>
      <c r="B40" s="46" t="s">
        <v>612</v>
      </c>
      <c r="C40" s="57">
        <v>0.69</v>
      </c>
      <c r="D40" s="57">
        <v>0.145</v>
      </c>
      <c r="E40" s="24">
        <v>16</v>
      </c>
      <c r="F40" s="47">
        <f t="shared" si="1"/>
        <v>2.32</v>
      </c>
      <c r="G40" s="49" t="s">
        <v>6</v>
      </c>
      <c r="H40" s="49" t="s">
        <v>815</v>
      </c>
    </row>
    <row r="41" spans="1:8" ht="15">
      <c r="A41" s="45" t="s">
        <v>7</v>
      </c>
      <c r="B41" s="46" t="s">
        <v>611</v>
      </c>
      <c r="C41" s="57">
        <v>0.706</v>
      </c>
      <c r="D41" s="57">
        <v>0.162</v>
      </c>
      <c r="E41" s="24">
        <v>16</v>
      </c>
      <c r="F41" s="47">
        <f t="shared" si="1"/>
        <v>2.592</v>
      </c>
      <c r="G41" s="49" t="s">
        <v>6</v>
      </c>
      <c r="H41" s="49" t="s">
        <v>815</v>
      </c>
    </row>
    <row r="42" spans="1:8" ht="15">
      <c r="A42" s="45" t="s">
        <v>7</v>
      </c>
      <c r="B42" s="46" t="s">
        <v>610</v>
      </c>
      <c r="C42" s="57">
        <v>0.807</v>
      </c>
      <c r="D42" s="57">
        <v>0.193</v>
      </c>
      <c r="E42" s="24">
        <v>16</v>
      </c>
      <c r="F42" s="47">
        <f t="shared" si="1"/>
        <v>3.088</v>
      </c>
      <c r="G42" s="49" t="s">
        <v>6</v>
      </c>
      <c r="H42" s="49" t="s">
        <v>815</v>
      </c>
    </row>
    <row r="43" spans="1:8" ht="15">
      <c r="A43" s="45" t="s">
        <v>7</v>
      </c>
      <c r="B43" s="46" t="s">
        <v>609</v>
      </c>
      <c r="C43" s="57">
        <v>1.286</v>
      </c>
      <c r="D43" s="57">
        <v>0.136</v>
      </c>
      <c r="E43" s="24">
        <v>16</v>
      </c>
      <c r="F43" s="47">
        <f t="shared" si="1"/>
        <v>2.176</v>
      </c>
      <c r="G43" s="49" t="s">
        <v>6</v>
      </c>
      <c r="H43" s="49" t="s">
        <v>815</v>
      </c>
    </row>
    <row r="44" spans="1:8" ht="15">
      <c r="A44" s="45" t="s">
        <v>7</v>
      </c>
      <c r="B44" s="46" t="s">
        <v>607</v>
      </c>
      <c r="C44" s="57">
        <v>8.405</v>
      </c>
      <c r="D44" s="57">
        <v>0.605</v>
      </c>
      <c r="E44" s="24">
        <v>16</v>
      </c>
      <c r="F44" s="47">
        <f t="shared" si="1"/>
        <v>9.68</v>
      </c>
      <c r="G44" s="49" t="s">
        <v>6</v>
      </c>
      <c r="H44" s="49" t="s">
        <v>815</v>
      </c>
    </row>
    <row r="45" spans="1:8" ht="15">
      <c r="A45" s="45" t="s">
        <v>7</v>
      </c>
      <c r="B45" s="46" t="s">
        <v>605</v>
      </c>
      <c r="C45" s="57">
        <v>1.103</v>
      </c>
      <c r="D45" s="57">
        <v>0.206</v>
      </c>
      <c r="E45" s="24">
        <v>16</v>
      </c>
      <c r="F45" s="47">
        <f t="shared" si="1"/>
        <v>3.296</v>
      </c>
      <c r="G45" s="49" t="s">
        <v>6</v>
      </c>
      <c r="H45" s="49" t="s">
        <v>815</v>
      </c>
    </row>
    <row r="46" spans="1:8" ht="15">
      <c r="A46" s="45" t="s">
        <v>7</v>
      </c>
      <c r="B46" s="46" t="s">
        <v>605</v>
      </c>
      <c r="C46" s="57">
        <v>1.103</v>
      </c>
      <c r="D46" s="57">
        <v>0.432</v>
      </c>
      <c r="E46" s="24">
        <v>16</v>
      </c>
      <c r="F46" s="47">
        <f t="shared" si="1"/>
        <v>6.912</v>
      </c>
      <c r="G46" s="49" t="s">
        <v>6</v>
      </c>
      <c r="H46" s="49" t="s">
        <v>815</v>
      </c>
    </row>
    <row r="47" spans="1:8" ht="15">
      <c r="A47" s="45" t="s">
        <v>7</v>
      </c>
      <c r="B47" s="46" t="s">
        <v>608</v>
      </c>
      <c r="C47" s="57">
        <v>10.972</v>
      </c>
      <c r="D47" s="57">
        <v>0.522</v>
      </c>
      <c r="E47" s="24">
        <v>16</v>
      </c>
      <c r="F47" s="47">
        <f t="shared" si="1"/>
        <v>8.352</v>
      </c>
      <c r="G47" s="49" t="s">
        <v>6</v>
      </c>
      <c r="H47" s="49" t="s">
        <v>815</v>
      </c>
    </row>
    <row r="48" spans="1:8" ht="15">
      <c r="A48" s="45" t="s">
        <v>7</v>
      </c>
      <c r="B48" s="46" t="s">
        <v>602</v>
      </c>
      <c r="C48" s="57">
        <v>3.15</v>
      </c>
      <c r="D48" s="57">
        <v>0.701</v>
      </c>
      <c r="E48" s="24">
        <v>16</v>
      </c>
      <c r="F48" s="47">
        <f t="shared" si="1"/>
        <v>11.216</v>
      </c>
      <c r="G48" s="49" t="s">
        <v>6</v>
      </c>
      <c r="H48" s="49" t="s">
        <v>815</v>
      </c>
    </row>
    <row r="49" spans="1:8" ht="15">
      <c r="A49" s="45" t="s">
        <v>7</v>
      </c>
      <c r="B49" s="46" t="s">
        <v>585</v>
      </c>
      <c r="C49" s="57">
        <v>5.294</v>
      </c>
      <c r="D49" s="57">
        <v>0.177</v>
      </c>
      <c r="E49" s="24">
        <v>16</v>
      </c>
      <c r="F49" s="47">
        <f t="shared" si="1"/>
        <v>2.832</v>
      </c>
      <c r="G49" s="49" t="s">
        <v>6</v>
      </c>
      <c r="H49" s="49" t="s">
        <v>815</v>
      </c>
    </row>
    <row r="50" spans="1:8" ht="15">
      <c r="A50" s="45" t="s">
        <v>7</v>
      </c>
      <c r="B50" s="46" t="s">
        <v>606</v>
      </c>
      <c r="C50" s="57">
        <v>2.365</v>
      </c>
      <c r="D50" s="57">
        <v>0.263</v>
      </c>
      <c r="E50" s="24">
        <v>16</v>
      </c>
      <c r="F50" s="47">
        <f t="shared" si="1"/>
        <v>4.208</v>
      </c>
      <c r="G50" s="49" t="s">
        <v>6</v>
      </c>
      <c r="H50" s="49" t="s">
        <v>815</v>
      </c>
    </row>
    <row r="51" spans="1:8" ht="15">
      <c r="A51" s="68"/>
      <c r="B51" s="66"/>
      <c r="C51" s="58">
        <f>SUM(C36:C50)</f>
        <v>42.695</v>
      </c>
      <c r="D51" s="58">
        <f>SUM(D36:D50)</f>
        <v>5.466999999999999</v>
      </c>
      <c r="E51" s="26">
        <v>16</v>
      </c>
      <c r="F51" s="53">
        <f t="shared" si="1"/>
        <v>87.47199999999998</v>
      </c>
      <c r="G51" s="54"/>
      <c r="H51" s="70" t="s">
        <v>213</v>
      </c>
    </row>
    <row r="52" spans="1:8" ht="15">
      <c r="A52" s="45" t="s">
        <v>7</v>
      </c>
      <c r="B52" s="46" t="s">
        <v>357</v>
      </c>
      <c r="C52" s="57">
        <v>2.376</v>
      </c>
      <c r="D52" s="57">
        <v>0.404</v>
      </c>
      <c r="E52" s="24">
        <v>16</v>
      </c>
      <c r="F52" s="47">
        <f t="shared" si="1"/>
        <v>6.464</v>
      </c>
      <c r="G52" s="49" t="s">
        <v>6</v>
      </c>
      <c r="H52" s="49" t="s">
        <v>957</v>
      </c>
    </row>
    <row r="53" spans="1:8" ht="15">
      <c r="A53" s="45" t="s">
        <v>7</v>
      </c>
      <c r="B53" s="46" t="s">
        <v>435</v>
      </c>
      <c r="C53" s="57">
        <v>0.812</v>
      </c>
      <c r="D53" s="57">
        <v>0.789</v>
      </c>
      <c r="E53" s="24">
        <v>16</v>
      </c>
      <c r="F53" s="47">
        <f t="shared" si="1"/>
        <v>12.624</v>
      </c>
      <c r="G53" s="49" t="s">
        <v>6</v>
      </c>
      <c r="H53" s="49" t="s">
        <v>957</v>
      </c>
    </row>
    <row r="54" spans="1:8" ht="15">
      <c r="A54" s="68"/>
      <c r="B54" s="66"/>
      <c r="C54" s="58">
        <f>SUM(C52:C53)</f>
        <v>3.1879999999999997</v>
      </c>
      <c r="D54" s="58">
        <f>SUM(D52:D53)</f>
        <v>1.193</v>
      </c>
      <c r="E54" s="26">
        <v>16</v>
      </c>
      <c r="F54" s="53">
        <f t="shared" si="1"/>
        <v>19.088</v>
      </c>
      <c r="G54" s="54"/>
      <c r="H54" s="70" t="s">
        <v>213</v>
      </c>
    </row>
    <row r="55" spans="1:8" ht="15">
      <c r="A55" s="37"/>
      <c r="B55" s="38"/>
      <c r="C55" s="25">
        <f>SUM(C35+C51+C54)</f>
        <v>103.111</v>
      </c>
      <c r="D55" s="25">
        <f>SUM(D35+D51+D54)</f>
        <v>32.595</v>
      </c>
      <c r="E55" s="71"/>
      <c r="F55" s="26">
        <f>SUM(F35+F51+F54)</f>
        <v>521.52</v>
      </c>
      <c r="G55" s="37"/>
      <c r="H55" s="70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J51" sqref="J51"/>
    </sheetView>
  </sheetViews>
  <sheetFormatPr defaultColWidth="9.7109375" defaultRowHeight="12.75"/>
  <cols>
    <col min="1" max="1" width="20.140625" style="40" customWidth="1"/>
    <col min="2" max="2" width="10.00390625" style="41" customWidth="1"/>
    <col min="3" max="3" width="10.7109375" style="41" customWidth="1"/>
    <col min="4" max="4" width="11.421875" style="41" customWidth="1"/>
    <col min="5" max="5" width="11.140625" style="41" customWidth="1"/>
    <col min="6" max="6" width="10.7109375" style="41" customWidth="1"/>
    <col min="7" max="7" width="11.140625" style="41" customWidth="1"/>
    <col min="8" max="8" width="29.00390625" style="40" customWidth="1"/>
    <col min="9" max="16384" width="9.7109375" style="42" customWidth="1"/>
  </cols>
  <sheetData>
    <row r="1" spans="1:8" ht="14.25" customHeight="1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614</v>
      </c>
      <c r="B2" s="86"/>
      <c r="C2" s="86"/>
      <c r="D2" s="86"/>
      <c r="E2" s="86"/>
      <c r="F2" s="86"/>
      <c r="G2" s="86"/>
      <c r="H2" s="86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50.25" customHeight="1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163</v>
      </c>
      <c r="C6" s="74">
        <v>0.867</v>
      </c>
      <c r="D6" s="74">
        <v>0.392</v>
      </c>
      <c r="E6" s="47">
        <v>19</v>
      </c>
      <c r="F6" s="47">
        <f>D6*19</f>
        <v>7.448</v>
      </c>
      <c r="G6" s="48" t="s">
        <v>6</v>
      </c>
      <c r="H6" s="48" t="s">
        <v>8</v>
      </c>
    </row>
    <row r="7" spans="1:8" ht="15">
      <c r="A7" s="45" t="s">
        <v>7</v>
      </c>
      <c r="B7" s="46" t="s">
        <v>158</v>
      </c>
      <c r="C7" s="74">
        <v>1.086</v>
      </c>
      <c r="D7" s="74">
        <v>0.794</v>
      </c>
      <c r="E7" s="47">
        <v>19</v>
      </c>
      <c r="F7" s="47">
        <f aca="true" t="shared" si="0" ref="F7:F62">D7*19</f>
        <v>15.086</v>
      </c>
      <c r="G7" s="49" t="s">
        <v>6</v>
      </c>
      <c r="H7" s="49" t="s">
        <v>8</v>
      </c>
    </row>
    <row r="8" spans="1:8" ht="15">
      <c r="A8" s="45" t="s">
        <v>7</v>
      </c>
      <c r="B8" s="46" t="s">
        <v>154</v>
      </c>
      <c r="C8" s="74">
        <v>3.654</v>
      </c>
      <c r="D8" s="74">
        <v>2.054</v>
      </c>
      <c r="E8" s="47">
        <v>19</v>
      </c>
      <c r="F8" s="47">
        <f t="shared" si="0"/>
        <v>39.025999999999996</v>
      </c>
      <c r="G8" s="49" t="s">
        <v>6</v>
      </c>
      <c r="H8" s="49" t="s">
        <v>8</v>
      </c>
    </row>
    <row r="9" spans="1:8" ht="15">
      <c r="A9" s="45" t="s">
        <v>7</v>
      </c>
      <c r="B9" s="46" t="s">
        <v>155</v>
      </c>
      <c r="C9" s="74">
        <v>1.62</v>
      </c>
      <c r="D9" s="74">
        <v>1.402</v>
      </c>
      <c r="E9" s="47">
        <v>19</v>
      </c>
      <c r="F9" s="47">
        <f t="shared" si="0"/>
        <v>26.637999999999998</v>
      </c>
      <c r="G9" s="49" t="s">
        <v>6</v>
      </c>
      <c r="H9" s="49" t="s">
        <v>8</v>
      </c>
    </row>
    <row r="10" spans="1:8" ht="15">
      <c r="A10" s="45" t="s">
        <v>7</v>
      </c>
      <c r="B10" s="46" t="s">
        <v>160</v>
      </c>
      <c r="C10" s="74">
        <v>0.703</v>
      </c>
      <c r="D10" s="74">
        <v>0.653</v>
      </c>
      <c r="E10" s="47">
        <v>19</v>
      </c>
      <c r="F10" s="47">
        <f t="shared" si="0"/>
        <v>12.407</v>
      </c>
      <c r="G10" s="49" t="s">
        <v>6</v>
      </c>
      <c r="H10" s="49" t="s">
        <v>8</v>
      </c>
    </row>
    <row r="11" spans="1:8" ht="15">
      <c r="A11" s="45" t="s">
        <v>7</v>
      </c>
      <c r="B11" s="46" t="s">
        <v>162</v>
      </c>
      <c r="C11" s="74">
        <v>0.762</v>
      </c>
      <c r="D11" s="74">
        <v>0.446</v>
      </c>
      <c r="E11" s="47">
        <v>19</v>
      </c>
      <c r="F11" s="47">
        <f t="shared" si="0"/>
        <v>8.474</v>
      </c>
      <c r="G11" s="49" t="s">
        <v>6</v>
      </c>
      <c r="H11" s="49" t="s">
        <v>8</v>
      </c>
    </row>
    <row r="12" spans="1:8" ht="15">
      <c r="A12" s="45" t="s">
        <v>7</v>
      </c>
      <c r="B12" s="46" t="s">
        <v>877</v>
      </c>
      <c r="C12" s="74">
        <v>3.259</v>
      </c>
      <c r="D12" s="74">
        <v>0.269</v>
      </c>
      <c r="E12" s="47">
        <v>19</v>
      </c>
      <c r="F12" s="47">
        <f t="shared" si="0"/>
        <v>5.111000000000001</v>
      </c>
      <c r="G12" s="49" t="s">
        <v>6</v>
      </c>
      <c r="H12" s="49" t="s">
        <v>8</v>
      </c>
    </row>
    <row r="13" spans="1:8" ht="15">
      <c r="A13" s="45" t="s">
        <v>7</v>
      </c>
      <c r="B13" s="46" t="s">
        <v>164</v>
      </c>
      <c r="C13" s="74">
        <v>3.443</v>
      </c>
      <c r="D13" s="74">
        <v>0.222</v>
      </c>
      <c r="E13" s="47">
        <v>19</v>
      </c>
      <c r="F13" s="47">
        <f t="shared" si="0"/>
        <v>4.218</v>
      </c>
      <c r="G13" s="49" t="s">
        <v>6</v>
      </c>
      <c r="H13" s="49" t="s">
        <v>8</v>
      </c>
    </row>
    <row r="14" spans="1:8" ht="15">
      <c r="A14" s="45" t="s">
        <v>7</v>
      </c>
      <c r="B14" s="46" t="s">
        <v>152</v>
      </c>
      <c r="C14" s="74">
        <v>3.31</v>
      </c>
      <c r="D14" s="74">
        <v>2.728</v>
      </c>
      <c r="E14" s="47">
        <v>19</v>
      </c>
      <c r="F14" s="47">
        <f t="shared" si="0"/>
        <v>51.832</v>
      </c>
      <c r="G14" s="49" t="s">
        <v>6</v>
      </c>
      <c r="H14" s="49" t="s">
        <v>8</v>
      </c>
    </row>
    <row r="15" spans="1:8" ht="15">
      <c r="A15" s="45" t="s">
        <v>7</v>
      </c>
      <c r="B15" s="46" t="s">
        <v>151</v>
      </c>
      <c r="C15" s="74">
        <v>6.289</v>
      </c>
      <c r="D15" s="74">
        <v>5.875</v>
      </c>
      <c r="E15" s="47">
        <v>19</v>
      </c>
      <c r="F15" s="47">
        <f t="shared" si="0"/>
        <v>111.625</v>
      </c>
      <c r="G15" s="49" t="s">
        <v>6</v>
      </c>
      <c r="H15" s="49" t="s">
        <v>8</v>
      </c>
    </row>
    <row r="16" spans="1:8" ht="15">
      <c r="A16" s="45" t="s">
        <v>7</v>
      </c>
      <c r="B16" s="46" t="s">
        <v>161</v>
      </c>
      <c r="C16" s="74">
        <v>0.568</v>
      </c>
      <c r="D16" s="74">
        <v>0.568</v>
      </c>
      <c r="E16" s="47">
        <v>19</v>
      </c>
      <c r="F16" s="47">
        <f t="shared" si="0"/>
        <v>10.792</v>
      </c>
      <c r="G16" s="49" t="s">
        <v>6</v>
      </c>
      <c r="H16" s="49" t="s">
        <v>8</v>
      </c>
    </row>
    <row r="17" spans="1:8" ht="15">
      <c r="A17" s="45" t="s">
        <v>7</v>
      </c>
      <c r="B17" s="46" t="s">
        <v>153</v>
      </c>
      <c r="C17" s="74">
        <v>3.597</v>
      </c>
      <c r="D17" s="74">
        <v>2.125</v>
      </c>
      <c r="E17" s="47">
        <v>19</v>
      </c>
      <c r="F17" s="47">
        <f t="shared" si="0"/>
        <v>40.375</v>
      </c>
      <c r="G17" s="49" t="s">
        <v>6</v>
      </c>
      <c r="H17" s="49" t="s">
        <v>8</v>
      </c>
    </row>
    <row r="18" spans="1:8" ht="15">
      <c r="A18" s="45" t="s">
        <v>7</v>
      </c>
      <c r="B18" s="46" t="s">
        <v>159</v>
      </c>
      <c r="C18" s="74">
        <v>0.681</v>
      </c>
      <c r="D18" s="74">
        <v>0.66</v>
      </c>
      <c r="E18" s="47">
        <v>19</v>
      </c>
      <c r="F18" s="47">
        <f t="shared" si="0"/>
        <v>12.540000000000001</v>
      </c>
      <c r="G18" s="49" t="s">
        <v>6</v>
      </c>
      <c r="H18" s="49" t="s">
        <v>8</v>
      </c>
    </row>
    <row r="19" spans="1:8" ht="15">
      <c r="A19" s="45" t="s">
        <v>7</v>
      </c>
      <c r="B19" s="46" t="s">
        <v>157</v>
      </c>
      <c r="C19" s="74">
        <v>3.867</v>
      </c>
      <c r="D19" s="74">
        <v>0.854</v>
      </c>
      <c r="E19" s="47">
        <v>19</v>
      </c>
      <c r="F19" s="47">
        <f t="shared" si="0"/>
        <v>16.226</v>
      </c>
      <c r="G19" s="49" t="s">
        <v>6</v>
      </c>
      <c r="H19" s="49" t="s">
        <v>8</v>
      </c>
    </row>
    <row r="20" spans="1:8" ht="15">
      <c r="A20" s="45" t="s">
        <v>7</v>
      </c>
      <c r="B20" s="46" t="s">
        <v>156</v>
      </c>
      <c r="C20" s="74">
        <v>7.016</v>
      </c>
      <c r="D20" s="74">
        <v>1.901</v>
      </c>
      <c r="E20" s="47">
        <v>19</v>
      </c>
      <c r="F20" s="47">
        <f t="shared" si="0"/>
        <v>36.119</v>
      </c>
      <c r="G20" s="49" t="s">
        <v>6</v>
      </c>
      <c r="H20" s="49" t="s">
        <v>8</v>
      </c>
    </row>
    <row r="21" spans="1:8" s="73" customFormat="1" ht="15.75">
      <c r="A21" s="68"/>
      <c r="B21" s="66"/>
      <c r="C21" s="52">
        <f>SUM(C6:C20)</f>
        <v>40.722</v>
      </c>
      <c r="D21" s="52">
        <f>SUM(D6:D20)</f>
        <v>20.942999999999998</v>
      </c>
      <c r="E21" s="53">
        <v>19</v>
      </c>
      <c r="F21" s="53">
        <f t="shared" si="0"/>
        <v>397.917</v>
      </c>
      <c r="G21" s="54"/>
      <c r="H21" s="30" t="s">
        <v>213</v>
      </c>
    </row>
    <row r="22" spans="1:8" ht="15">
      <c r="A22" s="45" t="s">
        <v>7</v>
      </c>
      <c r="B22" s="46" t="s">
        <v>170</v>
      </c>
      <c r="C22" s="74">
        <v>1.183</v>
      </c>
      <c r="D22" s="74">
        <v>1.019</v>
      </c>
      <c r="E22" s="47">
        <v>19</v>
      </c>
      <c r="F22" s="47">
        <f t="shared" si="0"/>
        <v>19.360999999999997</v>
      </c>
      <c r="G22" s="49" t="s">
        <v>6</v>
      </c>
      <c r="H22" s="49" t="s">
        <v>815</v>
      </c>
    </row>
    <row r="23" spans="1:8" ht="15">
      <c r="A23" s="45" t="s">
        <v>7</v>
      </c>
      <c r="B23" s="46" t="s">
        <v>181</v>
      </c>
      <c r="C23" s="74">
        <v>0.93</v>
      </c>
      <c r="D23" s="74">
        <v>0.308</v>
      </c>
      <c r="E23" s="47">
        <v>19</v>
      </c>
      <c r="F23" s="47">
        <f t="shared" si="0"/>
        <v>5.852</v>
      </c>
      <c r="G23" s="49" t="s">
        <v>6</v>
      </c>
      <c r="H23" s="49" t="s">
        <v>815</v>
      </c>
    </row>
    <row r="24" spans="1:8" ht="15">
      <c r="A24" s="45" t="s">
        <v>7</v>
      </c>
      <c r="B24" s="46" t="s">
        <v>181</v>
      </c>
      <c r="C24" s="74">
        <v>0.93</v>
      </c>
      <c r="D24" s="74">
        <v>0.436</v>
      </c>
      <c r="E24" s="47">
        <v>19</v>
      </c>
      <c r="F24" s="47">
        <f t="shared" si="0"/>
        <v>8.284</v>
      </c>
      <c r="G24" s="49" t="s">
        <v>6</v>
      </c>
      <c r="H24" s="49" t="s">
        <v>815</v>
      </c>
    </row>
    <row r="25" spans="1:8" ht="15">
      <c r="A25" s="45" t="s">
        <v>7</v>
      </c>
      <c r="B25" s="46" t="s">
        <v>177</v>
      </c>
      <c r="C25" s="74">
        <v>0.509</v>
      </c>
      <c r="D25" s="74">
        <v>0.474</v>
      </c>
      <c r="E25" s="47">
        <v>19</v>
      </c>
      <c r="F25" s="47">
        <f t="shared" si="0"/>
        <v>9.006</v>
      </c>
      <c r="G25" s="49" t="s">
        <v>6</v>
      </c>
      <c r="H25" s="49" t="s">
        <v>815</v>
      </c>
    </row>
    <row r="26" spans="1:8" ht="15">
      <c r="A26" s="45" t="s">
        <v>7</v>
      </c>
      <c r="B26" s="46" t="s">
        <v>179</v>
      </c>
      <c r="C26" s="74">
        <v>0.481</v>
      </c>
      <c r="D26" s="74">
        <v>0.469</v>
      </c>
      <c r="E26" s="47">
        <v>19</v>
      </c>
      <c r="F26" s="47">
        <f t="shared" si="0"/>
        <v>8.911</v>
      </c>
      <c r="G26" s="49" t="s">
        <v>6</v>
      </c>
      <c r="H26" s="49" t="s">
        <v>815</v>
      </c>
    </row>
    <row r="27" spans="1:8" ht="15">
      <c r="A27" s="45" t="s">
        <v>7</v>
      </c>
      <c r="B27" s="46" t="s">
        <v>13</v>
      </c>
      <c r="C27" s="74">
        <v>0.739</v>
      </c>
      <c r="D27" s="74">
        <v>0.709</v>
      </c>
      <c r="E27" s="47">
        <v>19</v>
      </c>
      <c r="F27" s="47">
        <f t="shared" si="0"/>
        <v>13.471</v>
      </c>
      <c r="G27" s="49" t="s">
        <v>6</v>
      </c>
      <c r="H27" s="49" t="s">
        <v>815</v>
      </c>
    </row>
    <row r="28" spans="1:8" ht="15">
      <c r="A28" s="45" t="s">
        <v>7</v>
      </c>
      <c r="B28" s="46" t="s">
        <v>12</v>
      </c>
      <c r="C28" s="74">
        <v>0.763</v>
      </c>
      <c r="D28" s="74">
        <v>0.708</v>
      </c>
      <c r="E28" s="47">
        <v>19</v>
      </c>
      <c r="F28" s="47">
        <f t="shared" si="0"/>
        <v>13.452</v>
      </c>
      <c r="G28" s="49" t="s">
        <v>6</v>
      </c>
      <c r="H28" s="49" t="s">
        <v>815</v>
      </c>
    </row>
    <row r="29" spans="1:8" ht="15">
      <c r="A29" s="45" t="s">
        <v>7</v>
      </c>
      <c r="B29" s="46" t="s">
        <v>186</v>
      </c>
      <c r="C29" s="74">
        <v>1.527</v>
      </c>
      <c r="D29" s="74">
        <v>0.474</v>
      </c>
      <c r="E29" s="47">
        <v>19</v>
      </c>
      <c r="F29" s="47">
        <f t="shared" si="0"/>
        <v>9.006</v>
      </c>
      <c r="G29" s="49" t="s">
        <v>6</v>
      </c>
      <c r="H29" s="49" t="s">
        <v>815</v>
      </c>
    </row>
    <row r="30" spans="1:8" ht="15">
      <c r="A30" s="45" t="s">
        <v>7</v>
      </c>
      <c r="B30" s="46" t="s">
        <v>185</v>
      </c>
      <c r="C30" s="74">
        <v>1.474</v>
      </c>
      <c r="D30" s="74">
        <v>0.167</v>
      </c>
      <c r="E30" s="47">
        <v>19</v>
      </c>
      <c r="F30" s="47">
        <f t="shared" si="0"/>
        <v>3.173</v>
      </c>
      <c r="G30" s="49" t="s">
        <v>6</v>
      </c>
      <c r="H30" s="49" t="s">
        <v>815</v>
      </c>
    </row>
    <row r="31" spans="1:8" ht="15">
      <c r="A31" s="45" t="s">
        <v>7</v>
      </c>
      <c r="B31" s="46" t="s">
        <v>174</v>
      </c>
      <c r="C31" s="74">
        <v>1.906</v>
      </c>
      <c r="D31" s="74">
        <v>0.892</v>
      </c>
      <c r="E31" s="47">
        <v>19</v>
      </c>
      <c r="F31" s="47">
        <f t="shared" si="0"/>
        <v>16.948</v>
      </c>
      <c r="G31" s="49" t="s">
        <v>6</v>
      </c>
      <c r="H31" s="49" t="s">
        <v>815</v>
      </c>
    </row>
    <row r="32" spans="1:8" ht="15">
      <c r="A32" s="45" t="s">
        <v>7</v>
      </c>
      <c r="B32" s="46" t="s">
        <v>172</v>
      </c>
      <c r="C32" s="74">
        <v>1.023</v>
      </c>
      <c r="D32" s="74">
        <v>0.873</v>
      </c>
      <c r="E32" s="47">
        <v>19</v>
      </c>
      <c r="F32" s="47">
        <f t="shared" si="0"/>
        <v>16.587</v>
      </c>
      <c r="G32" s="49" t="s">
        <v>6</v>
      </c>
      <c r="H32" s="49" t="s">
        <v>815</v>
      </c>
    </row>
    <row r="33" spans="1:8" ht="15">
      <c r="A33" s="45" t="s">
        <v>7</v>
      </c>
      <c r="B33" s="46" t="s">
        <v>176</v>
      </c>
      <c r="C33" s="74">
        <v>1.019</v>
      </c>
      <c r="D33" s="74">
        <v>0.583</v>
      </c>
      <c r="E33" s="47">
        <v>19</v>
      </c>
      <c r="F33" s="47">
        <f t="shared" si="0"/>
        <v>11.077</v>
      </c>
      <c r="G33" s="49" t="s">
        <v>6</v>
      </c>
      <c r="H33" s="49" t="s">
        <v>815</v>
      </c>
    </row>
    <row r="34" spans="1:8" ht="15">
      <c r="A34" s="45" t="s">
        <v>7</v>
      </c>
      <c r="B34" s="46" t="s">
        <v>173</v>
      </c>
      <c r="C34" s="74">
        <v>2.266</v>
      </c>
      <c r="D34" s="74">
        <v>1.176</v>
      </c>
      <c r="E34" s="47">
        <v>19</v>
      </c>
      <c r="F34" s="47">
        <f t="shared" si="0"/>
        <v>22.343999999999998</v>
      </c>
      <c r="G34" s="49" t="s">
        <v>6</v>
      </c>
      <c r="H34" s="49" t="s">
        <v>815</v>
      </c>
    </row>
    <row r="35" spans="1:8" ht="15">
      <c r="A35" s="45" t="s">
        <v>7</v>
      </c>
      <c r="B35" s="46" t="s">
        <v>167</v>
      </c>
      <c r="C35" s="74">
        <v>2.996</v>
      </c>
      <c r="D35" s="74">
        <v>1.634</v>
      </c>
      <c r="E35" s="47">
        <v>19</v>
      </c>
      <c r="F35" s="47">
        <f t="shared" si="0"/>
        <v>31.046</v>
      </c>
      <c r="G35" s="49" t="s">
        <v>6</v>
      </c>
      <c r="H35" s="49" t="s">
        <v>815</v>
      </c>
    </row>
    <row r="36" spans="1:8" ht="15">
      <c r="A36" s="45" t="s">
        <v>7</v>
      </c>
      <c r="B36" s="46" t="s">
        <v>35</v>
      </c>
      <c r="C36" s="74">
        <v>3.107</v>
      </c>
      <c r="D36" s="74">
        <v>0.472</v>
      </c>
      <c r="E36" s="47">
        <v>19</v>
      </c>
      <c r="F36" s="47">
        <f t="shared" si="0"/>
        <v>8.968</v>
      </c>
      <c r="G36" s="49" t="s">
        <v>6</v>
      </c>
      <c r="H36" s="49" t="s">
        <v>815</v>
      </c>
    </row>
    <row r="37" spans="1:8" ht="15">
      <c r="A37" s="45" t="s">
        <v>7</v>
      </c>
      <c r="B37" s="46" t="s">
        <v>182</v>
      </c>
      <c r="C37" s="74">
        <v>2.312</v>
      </c>
      <c r="D37" s="74">
        <v>0.676</v>
      </c>
      <c r="E37" s="47">
        <v>19</v>
      </c>
      <c r="F37" s="47">
        <f t="shared" si="0"/>
        <v>12.844000000000001</v>
      </c>
      <c r="G37" s="49" t="s">
        <v>6</v>
      </c>
      <c r="H37" s="49" t="s">
        <v>815</v>
      </c>
    </row>
    <row r="38" spans="1:8" ht="15">
      <c r="A38" s="45" t="s">
        <v>7</v>
      </c>
      <c r="B38" s="46" t="s">
        <v>175</v>
      </c>
      <c r="C38" s="74">
        <v>0.938</v>
      </c>
      <c r="D38" s="74">
        <v>0.788</v>
      </c>
      <c r="E38" s="47">
        <v>19</v>
      </c>
      <c r="F38" s="47">
        <f t="shared" si="0"/>
        <v>14.972000000000001</v>
      </c>
      <c r="G38" s="49" t="s">
        <v>6</v>
      </c>
      <c r="H38" s="49" t="s">
        <v>815</v>
      </c>
    </row>
    <row r="39" spans="1:8" ht="15">
      <c r="A39" s="45" t="s">
        <v>7</v>
      </c>
      <c r="B39" s="46" t="s">
        <v>184</v>
      </c>
      <c r="C39" s="74">
        <v>0.391</v>
      </c>
      <c r="D39" s="74">
        <v>0.35</v>
      </c>
      <c r="E39" s="47">
        <v>19</v>
      </c>
      <c r="F39" s="47">
        <f t="shared" si="0"/>
        <v>6.6499999999999995</v>
      </c>
      <c r="G39" s="49" t="s">
        <v>6</v>
      </c>
      <c r="H39" s="49" t="s">
        <v>815</v>
      </c>
    </row>
    <row r="40" spans="1:8" ht="15">
      <c r="A40" s="45" t="s">
        <v>7</v>
      </c>
      <c r="B40" s="46" t="s">
        <v>180</v>
      </c>
      <c r="C40" s="74">
        <v>1.322</v>
      </c>
      <c r="D40" s="74">
        <v>0.581</v>
      </c>
      <c r="E40" s="47">
        <v>19</v>
      </c>
      <c r="F40" s="47">
        <f t="shared" si="0"/>
        <v>11.039</v>
      </c>
      <c r="G40" s="49" t="s">
        <v>6</v>
      </c>
      <c r="H40" s="49" t="s">
        <v>815</v>
      </c>
    </row>
    <row r="41" spans="1:8" ht="15">
      <c r="A41" s="45" t="s">
        <v>7</v>
      </c>
      <c r="B41" s="46" t="s">
        <v>183</v>
      </c>
      <c r="C41" s="74">
        <v>2.251</v>
      </c>
      <c r="D41" s="74">
        <v>0.122</v>
      </c>
      <c r="E41" s="47">
        <v>19</v>
      </c>
      <c r="F41" s="47">
        <f t="shared" si="0"/>
        <v>2.318</v>
      </c>
      <c r="G41" s="49" t="s">
        <v>6</v>
      </c>
      <c r="H41" s="49" t="s">
        <v>815</v>
      </c>
    </row>
    <row r="42" spans="1:8" ht="15">
      <c r="A42" s="45" t="s">
        <v>7</v>
      </c>
      <c r="B42" s="46" t="s">
        <v>165</v>
      </c>
      <c r="C42" s="74">
        <v>5.336</v>
      </c>
      <c r="D42" s="74">
        <v>0.455</v>
      </c>
      <c r="E42" s="47">
        <v>19</v>
      </c>
      <c r="F42" s="47">
        <f t="shared" si="0"/>
        <v>8.645</v>
      </c>
      <c r="G42" s="49" t="s">
        <v>6</v>
      </c>
      <c r="H42" s="49" t="s">
        <v>815</v>
      </c>
    </row>
    <row r="43" spans="1:8" ht="15">
      <c r="A43" s="45" t="s">
        <v>7</v>
      </c>
      <c r="B43" s="46" t="s">
        <v>178</v>
      </c>
      <c r="C43" s="74">
        <v>2.079</v>
      </c>
      <c r="D43" s="74">
        <v>0.332</v>
      </c>
      <c r="E43" s="47">
        <v>19</v>
      </c>
      <c r="F43" s="47">
        <f t="shared" si="0"/>
        <v>6.308000000000001</v>
      </c>
      <c r="G43" s="49" t="s">
        <v>6</v>
      </c>
      <c r="H43" s="49" t="s">
        <v>815</v>
      </c>
    </row>
    <row r="44" spans="1:8" ht="15">
      <c r="A44" s="45" t="s">
        <v>7</v>
      </c>
      <c r="B44" s="46" t="s">
        <v>166</v>
      </c>
      <c r="C44" s="74">
        <v>4.084</v>
      </c>
      <c r="D44" s="74">
        <v>2.246</v>
      </c>
      <c r="E44" s="47">
        <v>19</v>
      </c>
      <c r="F44" s="47">
        <f t="shared" si="0"/>
        <v>42.674</v>
      </c>
      <c r="G44" s="49" t="s">
        <v>6</v>
      </c>
      <c r="H44" s="49" t="s">
        <v>815</v>
      </c>
    </row>
    <row r="45" spans="1:8" ht="15">
      <c r="A45" s="45" t="s">
        <v>7</v>
      </c>
      <c r="B45" s="46" t="s">
        <v>169</v>
      </c>
      <c r="C45" s="74">
        <v>1.145</v>
      </c>
      <c r="D45" s="74">
        <v>1.107</v>
      </c>
      <c r="E45" s="47">
        <v>19</v>
      </c>
      <c r="F45" s="47">
        <f t="shared" si="0"/>
        <v>21.033</v>
      </c>
      <c r="G45" s="49" t="s">
        <v>6</v>
      </c>
      <c r="H45" s="49" t="s">
        <v>815</v>
      </c>
    </row>
    <row r="46" spans="1:8" ht="15">
      <c r="A46" s="45" t="s">
        <v>7</v>
      </c>
      <c r="B46" s="46" t="s">
        <v>171</v>
      </c>
      <c r="C46" s="74">
        <v>1.123</v>
      </c>
      <c r="D46" s="74">
        <v>1.028</v>
      </c>
      <c r="E46" s="47">
        <v>19</v>
      </c>
      <c r="F46" s="47">
        <f t="shared" si="0"/>
        <v>19.532</v>
      </c>
      <c r="G46" s="49" t="s">
        <v>6</v>
      </c>
      <c r="H46" s="49" t="s">
        <v>815</v>
      </c>
    </row>
    <row r="47" spans="1:8" ht="15">
      <c r="A47" s="45" t="s">
        <v>7</v>
      </c>
      <c r="B47" s="46" t="s">
        <v>168</v>
      </c>
      <c r="C47" s="74">
        <v>1.802</v>
      </c>
      <c r="D47" s="74">
        <v>1.598</v>
      </c>
      <c r="E47" s="47">
        <v>19</v>
      </c>
      <c r="F47" s="47">
        <f t="shared" si="0"/>
        <v>30.362000000000002</v>
      </c>
      <c r="G47" s="49" t="s">
        <v>6</v>
      </c>
      <c r="H47" s="49" t="s">
        <v>815</v>
      </c>
    </row>
    <row r="48" spans="1:8" ht="15">
      <c r="A48" s="45" t="s">
        <v>7</v>
      </c>
      <c r="B48" s="46" t="s">
        <v>164</v>
      </c>
      <c r="C48" s="74">
        <v>3.443</v>
      </c>
      <c r="D48" s="74">
        <v>0.425</v>
      </c>
      <c r="E48" s="47">
        <v>19</v>
      </c>
      <c r="F48" s="47">
        <f t="shared" si="0"/>
        <v>8.075</v>
      </c>
      <c r="G48" s="49" t="s">
        <v>6</v>
      </c>
      <c r="H48" s="49" t="s">
        <v>815</v>
      </c>
    </row>
    <row r="49" spans="1:8" s="73" customFormat="1" ht="15.75">
      <c r="A49" s="68"/>
      <c r="B49" s="66"/>
      <c r="C49" s="52">
        <f>SUM(C22:C48)</f>
        <v>47.079</v>
      </c>
      <c r="D49" s="52">
        <f>SUM(D22:D48)</f>
        <v>20.102</v>
      </c>
      <c r="E49" s="53">
        <v>19</v>
      </c>
      <c r="F49" s="53">
        <f t="shared" si="0"/>
        <v>381.938</v>
      </c>
      <c r="G49" s="54"/>
      <c r="H49" s="30" t="s">
        <v>213</v>
      </c>
    </row>
    <row r="50" spans="1:8" ht="15">
      <c r="A50" s="45" t="s">
        <v>7</v>
      </c>
      <c r="B50" s="46" t="s">
        <v>187</v>
      </c>
      <c r="C50" s="74">
        <v>14.867</v>
      </c>
      <c r="D50" s="74">
        <v>1.756</v>
      </c>
      <c r="E50" s="47">
        <v>19</v>
      </c>
      <c r="F50" s="47">
        <f t="shared" si="0"/>
        <v>33.364</v>
      </c>
      <c r="G50" s="49" t="s">
        <v>6</v>
      </c>
      <c r="H50" s="49" t="s">
        <v>958</v>
      </c>
    </row>
    <row r="51" spans="1:8" ht="15">
      <c r="A51" s="45" t="s">
        <v>7</v>
      </c>
      <c r="B51" s="46" t="s">
        <v>190</v>
      </c>
      <c r="C51" s="74">
        <v>0.691</v>
      </c>
      <c r="D51" s="74">
        <v>0.503</v>
      </c>
      <c r="E51" s="47">
        <v>19</v>
      </c>
      <c r="F51" s="47">
        <f t="shared" si="0"/>
        <v>9.557</v>
      </c>
      <c r="G51" s="49" t="s">
        <v>6</v>
      </c>
      <c r="H51" s="49" t="s">
        <v>958</v>
      </c>
    </row>
    <row r="52" spans="1:8" ht="15">
      <c r="A52" s="45" t="s">
        <v>7</v>
      </c>
      <c r="B52" s="46" t="s">
        <v>191</v>
      </c>
      <c r="C52" s="74">
        <v>0.373</v>
      </c>
      <c r="D52" s="74">
        <v>0.363</v>
      </c>
      <c r="E52" s="47">
        <v>19</v>
      </c>
      <c r="F52" s="47">
        <f t="shared" si="0"/>
        <v>6.897</v>
      </c>
      <c r="G52" s="49" t="s">
        <v>6</v>
      </c>
      <c r="H52" s="49" t="s">
        <v>958</v>
      </c>
    </row>
    <row r="53" spans="1:8" ht="15">
      <c r="A53" s="45" t="s">
        <v>7</v>
      </c>
      <c r="B53" s="46" t="s">
        <v>195</v>
      </c>
      <c r="C53" s="74">
        <v>0.344</v>
      </c>
      <c r="D53" s="74">
        <v>0.219</v>
      </c>
      <c r="E53" s="47">
        <v>19</v>
      </c>
      <c r="F53" s="47">
        <f t="shared" si="0"/>
        <v>4.161</v>
      </c>
      <c r="G53" s="49" t="s">
        <v>6</v>
      </c>
      <c r="H53" s="49" t="s">
        <v>958</v>
      </c>
    </row>
    <row r="54" spans="1:8" ht="15">
      <c r="A54" s="45" t="s">
        <v>7</v>
      </c>
      <c r="B54" s="46" t="s">
        <v>194</v>
      </c>
      <c r="C54" s="74">
        <v>0.327</v>
      </c>
      <c r="D54" s="74">
        <v>0.231</v>
      </c>
      <c r="E54" s="47">
        <v>19</v>
      </c>
      <c r="F54" s="47">
        <f t="shared" si="0"/>
        <v>4.389</v>
      </c>
      <c r="G54" s="49" t="s">
        <v>6</v>
      </c>
      <c r="H54" s="49" t="s">
        <v>958</v>
      </c>
    </row>
    <row r="55" spans="1:8" ht="15">
      <c r="A55" s="45" t="s">
        <v>7</v>
      </c>
      <c r="B55" s="46" t="s">
        <v>192</v>
      </c>
      <c r="C55" s="74">
        <v>0.556</v>
      </c>
      <c r="D55" s="74">
        <v>0.344</v>
      </c>
      <c r="E55" s="47">
        <v>19</v>
      </c>
      <c r="F55" s="47">
        <f t="shared" si="0"/>
        <v>6.536</v>
      </c>
      <c r="G55" s="49" t="s">
        <v>6</v>
      </c>
      <c r="H55" s="49" t="s">
        <v>958</v>
      </c>
    </row>
    <row r="56" spans="1:8" ht="15">
      <c r="A56" s="45" t="s">
        <v>7</v>
      </c>
      <c r="B56" s="46" t="s">
        <v>193</v>
      </c>
      <c r="C56" s="74">
        <v>0.904</v>
      </c>
      <c r="D56" s="74">
        <v>0.518</v>
      </c>
      <c r="E56" s="47">
        <v>19</v>
      </c>
      <c r="F56" s="47">
        <f t="shared" si="0"/>
        <v>9.842</v>
      </c>
      <c r="G56" s="49" t="s">
        <v>6</v>
      </c>
      <c r="H56" s="49" t="s">
        <v>958</v>
      </c>
    </row>
    <row r="57" spans="1:8" ht="15">
      <c r="A57" s="45" t="s">
        <v>7</v>
      </c>
      <c r="B57" s="46" t="s">
        <v>28</v>
      </c>
      <c r="C57" s="74">
        <v>1.957</v>
      </c>
      <c r="D57" s="74">
        <v>0.421</v>
      </c>
      <c r="E57" s="47">
        <v>19</v>
      </c>
      <c r="F57" s="47">
        <f t="shared" si="0"/>
        <v>7.999</v>
      </c>
      <c r="G57" s="49" t="s">
        <v>6</v>
      </c>
      <c r="H57" s="49" t="s">
        <v>958</v>
      </c>
    </row>
    <row r="58" spans="1:8" ht="15">
      <c r="A58" s="45" t="s">
        <v>7</v>
      </c>
      <c r="B58" s="46" t="s">
        <v>188</v>
      </c>
      <c r="C58" s="74">
        <v>1.037</v>
      </c>
      <c r="D58" s="74">
        <v>0.79</v>
      </c>
      <c r="E58" s="47">
        <v>19</v>
      </c>
      <c r="F58" s="47">
        <f t="shared" si="0"/>
        <v>15.010000000000002</v>
      </c>
      <c r="G58" s="49" t="s">
        <v>6</v>
      </c>
      <c r="H58" s="49" t="s">
        <v>958</v>
      </c>
    </row>
    <row r="59" spans="1:8" ht="15">
      <c r="A59" s="45" t="s">
        <v>7</v>
      </c>
      <c r="B59" s="46" t="s">
        <v>189</v>
      </c>
      <c r="C59" s="74">
        <v>0.97</v>
      </c>
      <c r="D59" s="74">
        <v>0.703</v>
      </c>
      <c r="E59" s="47">
        <v>19</v>
      </c>
      <c r="F59" s="47">
        <f t="shared" si="0"/>
        <v>13.357</v>
      </c>
      <c r="G59" s="49" t="s">
        <v>6</v>
      </c>
      <c r="H59" s="49" t="s">
        <v>958</v>
      </c>
    </row>
    <row r="60" spans="1:8" ht="15">
      <c r="A60" s="45" t="s">
        <v>7</v>
      </c>
      <c r="B60" s="46" t="s">
        <v>163</v>
      </c>
      <c r="C60" s="74">
        <v>0.867</v>
      </c>
      <c r="D60" s="74">
        <v>0.157</v>
      </c>
      <c r="E60" s="47">
        <v>19</v>
      </c>
      <c r="F60" s="47">
        <f t="shared" si="0"/>
        <v>2.983</v>
      </c>
      <c r="G60" s="49" t="s">
        <v>6</v>
      </c>
      <c r="H60" s="49" t="s">
        <v>958</v>
      </c>
    </row>
    <row r="61" spans="1:8" s="73" customFormat="1" ht="15.75">
      <c r="A61" s="68"/>
      <c r="B61" s="66"/>
      <c r="C61" s="52">
        <f>SUM(C50:C60)</f>
        <v>22.893000000000004</v>
      </c>
      <c r="D61" s="52">
        <f>SUM(D50:D60)</f>
        <v>6.005</v>
      </c>
      <c r="E61" s="53">
        <v>19</v>
      </c>
      <c r="F61" s="53">
        <f t="shared" si="0"/>
        <v>114.095</v>
      </c>
      <c r="G61" s="54"/>
      <c r="H61" s="30" t="s">
        <v>213</v>
      </c>
    </row>
    <row r="62" spans="1:8" ht="15">
      <c r="A62" s="64"/>
      <c r="B62" s="39"/>
      <c r="C62" s="72">
        <f>SUM(C21+C49+C61)</f>
        <v>110.694</v>
      </c>
      <c r="D62" s="72">
        <f>SUM(D21+D49+D61)</f>
        <v>47.050000000000004</v>
      </c>
      <c r="E62" s="39"/>
      <c r="F62" s="53">
        <f t="shared" si="0"/>
        <v>893.95</v>
      </c>
      <c r="G62" s="39"/>
      <c r="H62" s="31" t="s">
        <v>286</v>
      </c>
    </row>
  </sheetData>
  <sheetProtection/>
  <mergeCells count="2">
    <mergeCell ref="A1:H1"/>
    <mergeCell ref="A2:H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H37" sqref="H37"/>
    </sheetView>
  </sheetViews>
  <sheetFormatPr defaultColWidth="9.7109375" defaultRowHeight="12.75"/>
  <cols>
    <col min="1" max="1" width="20.28125" style="19" customWidth="1"/>
    <col min="2" max="2" width="9.7109375" style="20" customWidth="1"/>
    <col min="3" max="3" width="12.00390625" style="20" customWidth="1"/>
    <col min="4" max="4" width="9.7109375" style="20" customWidth="1"/>
    <col min="5" max="5" width="10.28125" style="20" bestFit="1" customWidth="1"/>
    <col min="6" max="6" width="10.57421875" style="20" customWidth="1"/>
    <col min="7" max="7" width="12.57421875" style="20" customWidth="1"/>
    <col min="8" max="8" width="27.57421875" style="19" customWidth="1"/>
    <col min="9" max="16384" width="9.7109375" style="1" customWidth="1"/>
  </cols>
  <sheetData>
    <row r="1" spans="1:8" ht="12.7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2.75">
      <c r="A2" s="86" t="s">
        <v>661</v>
      </c>
      <c r="B2" s="86"/>
      <c r="C2" s="86"/>
      <c r="D2" s="86"/>
      <c r="E2" s="86"/>
      <c r="F2" s="86"/>
      <c r="G2" s="86"/>
      <c r="H2" s="8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51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2.75">
      <c r="A6" s="45" t="s">
        <v>7</v>
      </c>
      <c r="B6" s="46" t="s">
        <v>617</v>
      </c>
      <c r="C6" s="57">
        <v>1.539</v>
      </c>
      <c r="D6" s="57">
        <v>1.265</v>
      </c>
      <c r="E6" s="47">
        <v>24</v>
      </c>
      <c r="F6" s="47">
        <f>D6*24</f>
        <v>30.36</v>
      </c>
      <c r="G6" s="48" t="s">
        <v>6</v>
      </c>
      <c r="H6" s="48" t="s">
        <v>8</v>
      </c>
    </row>
    <row r="7" spans="1:8" ht="12.75">
      <c r="A7" s="45" t="s">
        <v>7</v>
      </c>
      <c r="B7" s="46" t="s">
        <v>620</v>
      </c>
      <c r="C7" s="57">
        <v>2.746</v>
      </c>
      <c r="D7" s="57">
        <v>0.244</v>
      </c>
      <c r="E7" s="47">
        <v>24</v>
      </c>
      <c r="F7" s="47">
        <f aca="true" t="shared" si="0" ref="F7:F64">D7*24</f>
        <v>5.856</v>
      </c>
      <c r="G7" s="49" t="s">
        <v>6</v>
      </c>
      <c r="H7" s="49" t="s">
        <v>8</v>
      </c>
    </row>
    <row r="8" spans="1:8" ht="12.75">
      <c r="A8" s="45" t="s">
        <v>7</v>
      </c>
      <c r="B8" s="46" t="s">
        <v>620</v>
      </c>
      <c r="C8" s="57">
        <v>2.746</v>
      </c>
      <c r="D8" s="57">
        <v>0.768</v>
      </c>
      <c r="E8" s="47">
        <v>24</v>
      </c>
      <c r="F8" s="47">
        <f t="shared" si="0"/>
        <v>18.432000000000002</v>
      </c>
      <c r="G8" s="49" t="s">
        <v>6</v>
      </c>
      <c r="H8" s="49" t="s">
        <v>8</v>
      </c>
    </row>
    <row r="9" spans="1:8" ht="12.75">
      <c r="A9" s="45" t="s">
        <v>7</v>
      </c>
      <c r="B9" s="46" t="s">
        <v>62</v>
      </c>
      <c r="C9" s="57">
        <v>0.869</v>
      </c>
      <c r="D9" s="57">
        <v>0.765</v>
      </c>
      <c r="E9" s="47">
        <v>24</v>
      </c>
      <c r="F9" s="47">
        <f t="shared" si="0"/>
        <v>18.36</v>
      </c>
      <c r="G9" s="49" t="s">
        <v>6</v>
      </c>
      <c r="H9" s="49" t="s">
        <v>8</v>
      </c>
    </row>
    <row r="10" spans="1:8" ht="12.75">
      <c r="A10" s="45" t="s">
        <v>7</v>
      </c>
      <c r="B10" s="46" t="s">
        <v>618</v>
      </c>
      <c r="C10" s="57">
        <v>1.175</v>
      </c>
      <c r="D10" s="57">
        <v>1.118</v>
      </c>
      <c r="E10" s="47">
        <v>24</v>
      </c>
      <c r="F10" s="47">
        <f t="shared" si="0"/>
        <v>26.832</v>
      </c>
      <c r="G10" s="49" t="s">
        <v>6</v>
      </c>
      <c r="H10" s="49" t="s">
        <v>8</v>
      </c>
    </row>
    <row r="11" spans="1:8" ht="12.75">
      <c r="A11" s="45" t="s">
        <v>7</v>
      </c>
      <c r="B11" s="46" t="s">
        <v>616</v>
      </c>
      <c r="C11" s="57">
        <v>2.573</v>
      </c>
      <c r="D11" s="57">
        <v>2.359</v>
      </c>
      <c r="E11" s="47">
        <v>24</v>
      </c>
      <c r="F11" s="47">
        <f t="shared" si="0"/>
        <v>56.616</v>
      </c>
      <c r="G11" s="49" t="s">
        <v>6</v>
      </c>
      <c r="H11" s="49" t="s">
        <v>8</v>
      </c>
    </row>
    <row r="12" spans="1:8" ht="12.75">
      <c r="A12" s="45" t="s">
        <v>7</v>
      </c>
      <c r="B12" s="46" t="s">
        <v>621</v>
      </c>
      <c r="C12" s="57">
        <v>0.961</v>
      </c>
      <c r="D12" s="57">
        <v>0.734</v>
      </c>
      <c r="E12" s="47">
        <v>24</v>
      </c>
      <c r="F12" s="47">
        <f t="shared" si="0"/>
        <v>17.616</v>
      </c>
      <c r="G12" s="49" t="s">
        <v>6</v>
      </c>
      <c r="H12" s="49" t="s">
        <v>8</v>
      </c>
    </row>
    <row r="13" spans="1:8" ht="12.75">
      <c r="A13" s="45" t="s">
        <v>7</v>
      </c>
      <c r="B13" s="46" t="s">
        <v>622</v>
      </c>
      <c r="C13" s="57">
        <v>0.592</v>
      </c>
      <c r="D13" s="57">
        <v>0.381</v>
      </c>
      <c r="E13" s="47">
        <v>24</v>
      </c>
      <c r="F13" s="47">
        <f t="shared" si="0"/>
        <v>9.144</v>
      </c>
      <c r="G13" s="49" t="s">
        <v>6</v>
      </c>
      <c r="H13" s="49" t="s">
        <v>8</v>
      </c>
    </row>
    <row r="14" spans="1:8" ht="12.75">
      <c r="A14" s="45" t="s">
        <v>7</v>
      </c>
      <c r="B14" s="46" t="s">
        <v>619</v>
      </c>
      <c r="C14" s="57">
        <v>2.811</v>
      </c>
      <c r="D14" s="57">
        <v>0.964</v>
      </c>
      <c r="E14" s="47">
        <v>24</v>
      </c>
      <c r="F14" s="47">
        <f t="shared" si="0"/>
        <v>23.136</v>
      </c>
      <c r="G14" s="49" t="s">
        <v>6</v>
      </c>
      <c r="H14" s="49" t="s">
        <v>8</v>
      </c>
    </row>
    <row r="15" spans="1:8" ht="12.75">
      <c r="A15" s="45" t="s">
        <v>7</v>
      </c>
      <c r="B15" s="46" t="s">
        <v>196</v>
      </c>
      <c r="C15" s="57">
        <v>3.053</v>
      </c>
      <c r="D15" s="57">
        <v>1.811</v>
      </c>
      <c r="E15" s="47">
        <v>24</v>
      </c>
      <c r="F15" s="47">
        <f t="shared" si="0"/>
        <v>43.464</v>
      </c>
      <c r="G15" s="49" t="s">
        <v>6</v>
      </c>
      <c r="H15" s="49" t="s">
        <v>8</v>
      </c>
    </row>
    <row r="16" spans="1:8" ht="12.75">
      <c r="A16" s="45" t="s">
        <v>7</v>
      </c>
      <c r="B16" s="46" t="s">
        <v>615</v>
      </c>
      <c r="C16" s="57">
        <v>4.905</v>
      </c>
      <c r="D16" s="57">
        <v>2.645</v>
      </c>
      <c r="E16" s="47">
        <v>24</v>
      </c>
      <c r="F16" s="47">
        <f t="shared" si="0"/>
        <v>63.480000000000004</v>
      </c>
      <c r="G16" s="49" t="s">
        <v>6</v>
      </c>
      <c r="H16" s="49" t="s">
        <v>8</v>
      </c>
    </row>
    <row r="17" spans="1:8" s="2" customFormat="1" ht="12.75">
      <c r="A17" s="68"/>
      <c r="B17" s="66"/>
      <c r="C17" s="58">
        <f>SUM(C6:C16)</f>
        <v>23.970000000000002</v>
      </c>
      <c r="D17" s="58">
        <f>SUM(D6:D16)</f>
        <v>13.054</v>
      </c>
      <c r="E17" s="53">
        <v>24</v>
      </c>
      <c r="F17" s="53">
        <f t="shared" si="0"/>
        <v>313.296</v>
      </c>
      <c r="G17" s="54"/>
      <c r="H17" s="30" t="s">
        <v>213</v>
      </c>
    </row>
    <row r="18" spans="1:8" ht="12.75">
      <c r="A18" s="45" t="s">
        <v>7</v>
      </c>
      <c r="B18" s="46" t="s">
        <v>637</v>
      </c>
      <c r="C18" s="57">
        <v>1.914</v>
      </c>
      <c r="D18" s="57">
        <v>0.737</v>
      </c>
      <c r="E18" s="47">
        <v>24</v>
      </c>
      <c r="F18" s="47">
        <f t="shared" si="0"/>
        <v>17.688</v>
      </c>
      <c r="G18" s="49" t="s">
        <v>6</v>
      </c>
      <c r="H18" s="49" t="s">
        <v>801</v>
      </c>
    </row>
    <row r="19" spans="1:8" ht="12.75">
      <c r="A19" s="45" t="s">
        <v>7</v>
      </c>
      <c r="B19" s="46" t="s">
        <v>647</v>
      </c>
      <c r="C19" s="57">
        <v>6.461</v>
      </c>
      <c r="D19" s="57">
        <v>0.614</v>
      </c>
      <c r="E19" s="47">
        <v>24</v>
      </c>
      <c r="F19" s="47">
        <f t="shared" si="0"/>
        <v>14.736</v>
      </c>
      <c r="G19" s="49" t="s">
        <v>6</v>
      </c>
      <c r="H19" s="49" t="s">
        <v>801</v>
      </c>
    </row>
    <row r="20" spans="1:8" ht="12.75">
      <c r="A20" s="45" t="s">
        <v>7</v>
      </c>
      <c r="B20" s="46" t="s">
        <v>643</v>
      </c>
      <c r="C20" s="57">
        <v>2.168</v>
      </c>
      <c r="D20" s="57">
        <v>0.824</v>
      </c>
      <c r="E20" s="47">
        <v>24</v>
      </c>
      <c r="F20" s="47">
        <f t="shared" si="0"/>
        <v>19.776</v>
      </c>
      <c r="G20" s="49" t="s">
        <v>6</v>
      </c>
      <c r="H20" s="49" t="s">
        <v>801</v>
      </c>
    </row>
    <row r="21" spans="1:8" ht="12.75">
      <c r="A21" s="45" t="s">
        <v>7</v>
      </c>
      <c r="B21" s="46" t="s">
        <v>654</v>
      </c>
      <c r="C21" s="57">
        <v>0.187</v>
      </c>
      <c r="D21" s="57">
        <v>0.187</v>
      </c>
      <c r="E21" s="47">
        <v>24</v>
      </c>
      <c r="F21" s="47">
        <f t="shared" si="0"/>
        <v>4.4879999999999995</v>
      </c>
      <c r="G21" s="49" t="s">
        <v>6</v>
      </c>
      <c r="H21" s="49" t="s">
        <v>801</v>
      </c>
    </row>
    <row r="22" spans="1:8" ht="12.75">
      <c r="A22" s="45" t="s">
        <v>7</v>
      </c>
      <c r="B22" s="46" t="s">
        <v>639</v>
      </c>
      <c r="C22" s="57">
        <v>3.398</v>
      </c>
      <c r="D22" s="57">
        <v>0.774</v>
      </c>
      <c r="E22" s="47">
        <v>24</v>
      </c>
      <c r="F22" s="47">
        <f t="shared" si="0"/>
        <v>18.576</v>
      </c>
      <c r="G22" s="49" t="s">
        <v>6</v>
      </c>
      <c r="H22" s="49" t="s">
        <v>801</v>
      </c>
    </row>
    <row r="23" spans="1:8" ht="12.75">
      <c r="A23" s="45" t="s">
        <v>7</v>
      </c>
      <c r="B23" s="46" t="s">
        <v>197</v>
      </c>
      <c r="C23" s="57">
        <v>5.887</v>
      </c>
      <c r="D23" s="57">
        <v>0.413</v>
      </c>
      <c r="E23" s="47">
        <v>24</v>
      </c>
      <c r="F23" s="47">
        <f t="shared" si="0"/>
        <v>9.911999999999999</v>
      </c>
      <c r="G23" s="49" t="s">
        <v>6</v>
      </c>
      <c r="H23" s="49" t="s">
        <v>801</v>
      </c>
    </row>
    <row r="24" spans="1:8" ht="12.75">
      <c r="A24" s="45" t="s">
        <v>7</v>
      </c>
      <c r="B24" s="46" t="s">
        <v>652</v>
      </c>
      <c r="C24" s="57">
        <v>0.546</v>
      </c>
      <c r="D24" s="57">
        <v>0.241</v>
      </c>
      <c r="E24" s="47">
        <v>24</v>
      </c>
      <c r="F24" s="47">
        <f t="shared" si="0"/>
        <v>5.784</v>
      </c>
      <c r="G24" s="49" t="s">
        <v>6</v>
      </c>
      <c r="H24" s="49" t="s">
        <v>801</v>
      </c>
    </row>
    <row r="25" spans="1:8" ht="12.75">
      <c r="A25" s="45" t="s">
        <v>7</v>
      </c>
      <c r="B25" s="46" t="s">
        <v>649</v>
      </c>
      <c r="C25" s="57">
        <v>0.911</v>
      </c>
      <c r="D25" s="57">
        <v>0.368</v>
      </c>
      <c r="E25" s="47">
        <v>24</v>
      </c>
      <c r="F25" s="47">
        <f t="shared" si="0"/>
        <v>8.832</v>
      </c>
      <c r="G25" s="49" t="s">
        <v>6</v>
      </c>
      <c r="H25" s="49" t="s">
        <v>801</v>
      </c>
    </row>
    <row r="26" spans="1:8" ht="12.75">
      <c r="A26" s="45" t="s">
        <v>7</v>
      </c>
      <c r="B26" s="46" t="s">
        <v>628</v>
      </c>
      <c r="C26" s="57">
        <v>3.01</v>
      </c>
      <c r="D26" s="57">
        <v>1.402</v>
      </c>
      <c r="E26" s="47">
        <v>24</v>
      </c>
      <c r="F26" s="47">
        <f t="shared" si="0"/>
        <v>33.647999999999996</v>
      </c>
      <c r="G26" s="49" t="s">
        <v>6</v>
      </c>
      <c r="H26" s="49" t="s">
        <v>801</v>
      </c>
    </row>
    <row r="27" spans="1:8" ht="12.75">
      <c r="A27" s="45" t="s">
        <v>7</v>
      </c>
      <c r="B27" s="46" t="s">
        <v>630</v>
      </c>
      <c r="C27" s="57">
        <v>2.791</v>
      </c>
      <c r="D27" s="57">
        <v>0.777</v>
      </c>
      <c r="E27" s="47">
        <v>24</v>
      </c>
      <c r="F27" s="47">
        <f t="shared" si="0"/>
        <v>18.648</v>
      </c>
      <c r="G27" s="49" t="s">
        <v>6</v>
      </c>
      <c r="H27" s="49" t="s">
        <v>801</v>
      </c>
    </row>
    <row r="28" spans="1:8" ht="12.75">
      <c r="A28" s="45" t="s">
        <v>7</v>
      </c>
      <c r="B28" s="46" t="s">
        <v>650</v>
      </c>
      <c r="C28" s="57">
        <v>0.497</v>
      </c>
      <c r="D28" s="57">
        <v>0.378</v>
      </c>
      <c r="E28" s="47">
        <v>24</v>
      </c>
      <c r="F28" s="47">
        <f t="shared" si="0"/>
        <v>9.072</v>
      </c>
      <c r="G28" s="49" t="s">
        <v>6</v>
      </c>
      <c r="H28" s="49" t="s">
        <v>801</v>
      </c>
    </row>
    <row r="29" spans="1:8" ht="12.75">
      <c r="A29" s="45" t="s">
        <v>7</v>
      </c>
      <c r="B29" s="46" t="s">
        <v>648</v>
      </c>
      <c r="C29" s="57">
        <v>0.502</v>
      </c>
      <c r="D29" s="57">
        <v>0.385</v>
      </c>
      <c r="E29" s="47">
        <v>24</v>
      </c>
      <c r="F29" s="47">
        <f t="shared" si="0"/>
        <v>9.24</v>
      </c>
      <c r="G29" s="49" t="s">
        <v>6</v>
      </c>
      <c r="H29" s="49" t="s">
        <v>801</v>
      </c>
    </row>
    <row r="30" spans="1:8" ht="12.75">
      <c r="A30" s="45" t="s">
        <v>7</v>
      </c>
      <c r="B30" s="46" t="s">
        <v>624</v>
      </c>
      <c r="C30" s="57">
        <v>1.521</v>
      </c>
      <c r="D30" s="57">
        <v>1.514</v>
      </c>
      <c r="E30" s="47">
        <v>24</v>
      </c>
      <c r="F30" s="47">
        <f t="shared" si="0"/>
        <v>36.336</v>
      </c>
      <c r="G30" s="49" t="s">
        <v>6</v>
      </c>
      <c r="H30" s="49" t="s">
        <v>801</v>
      </c>
    </row>
    <row r="31" spans="1:8" ht="12.75">
      <c r="A31" s="45" t="s">
        <v>7</v>
      </c>
      <c r="B31" s="46" t="s">
        <v>626</v>
      </c>
      <c r="C31" s="57">
        <v>1.466</v>
      </c>
      <c r="D31" s="57">
        <v>1.466</v>
      </c>
      <c r="E31" s="47">
        <v>24</v>
      </c>
      <c r="F31" s="47">
        <f t="shared" si="0"/>
        <v>35.184</v>
      </c>
      <c r="G31" s="49" t="s">
        <v>6</v>
      </c>
      <c r="H31" s="49" t="s">
        <v>801</v>
      </c>
    </row>
    <row r="32" spans="1:8" ht="12.75">
      <c r="A32" s="45" t="s">
        <v>7</v>
      </c>
      <c r="B32" s="46" t="s">
        <v>640</v>
      </c>
      <c r="C32" s="57">
        <v>2.864</v>
      </c>
      <c r="D32" s="57">
        <v>0.846</v>
      </c>
      <c r="E32" s="47">
        <v>24</v>
      </c>
      <c r="F32" s="47">
        <f t="shared" si="0"/>
        <v>20.304</v>
      </c>
      <c r="G32" s="49" t="s">
        <v>6</v>
      </c>
      <c r="H32" s="49" t="s">
        <v>801</v>
      </c>
    </row>
    <row r="33" spans="1:8" ht="12.75">
      <c r="A33" s="45" t="s">
        <v>7</v>
      </c>
      <c r="B33" s="46" t="s">
        <v>644</v>
      </c>
      <c r="C33" s="57">
        <v>0.622</v>
      </c>
      <c r="D33" s="57">
        <v>0.442</v>
      </c>
      <c r="E33" s="47">
        <v>24</v>
      </c>
      <c r="F33" s="47">
        <f t="shared" si="0"/>
        <v>10.608</v>
      </c>
      <c r="G33" s="49" t="s">
        <v>6</v>
      </c>
      <c r="H33" s="49" t="s">
        <v>801</v>
      </c>
    </row>
    <row r="34" spans="1:8" ht="12.75">
      <c r="A34" s="45" t="s">
        <v>7</v>
      </c>
      <c r="B34" s="46" t="s">
        <v>878</v>
      </c>
      <c r="C34" s="57">
        <v>3.658</v>
      </c>
      <c r="D34" s="57">
        <v>0.358</v>
      </c>
      <c r="E34" s="47">
        <v>24</v>
      </c>
      <c r="F34" s="47">
        <f t="shared" si="0"/>
        <v>8.591999999999999</v>
      </c>
      <c r="G34" s="49" t="s">
        <v>6</v>
      </c>
      <c r="H34" s="49" t="s">
        <v>801</v>
      </c>
    </row>
    <row r="35" spans="1:8" ht="12.75">
      <c r="A35" s="45" t="s">
        <v>7</v>
      </c>
      <c r="B35" s="46" t="s">
        <v>634</v>
      </c>
      <c r="C35" s="57">
        <v>1.599</v>
      </c>
      <c r="D35" s="57">
        <v>0.891</v>
      </c>
      <c r="E35" s="47">
        <v>24</v>
      </c>
      <c r="F35" s="47">
        <f t="shared" si="0"/>
        <v>21.384</v>
      </c>
      <c r="G35" s="49" t="s">
        <v>6</v>
      </c>
      <c r="H35" s="49" t="s">
        <v>801</v>
      </c>
    </row>
    <row r="36" spans="1:8" ht="12.75">
      <c r="A36" s="45" t="s">
        <v>7</v>
      </c>
      <c r="B36" s="46" t="s">
        <v>635</v>
      </c>
      <c r="C36" s="57">
        <v>0.893</v>
      </c>
      <c r="D36" s="57">
        <v>0.891</v>
      </c>
      <c r="E36" s="47">
        <v>24</v>
      </c>
      <c r="F36" s="47">
        <f t="shared" si="0"/>
        <v>21.384</v>
      </c>
      <c r="G36" s="49" t="s">
        <v>6</v>
      </c>
      <c r="H36" s="49" t="s">
        <v>801</v>
      </c>
    </row>
    <row r="37" spans="1:8" ht="12.75">
      <c r="A37" s="45" t="s">
        <v>7</v>
      </c>
      <c r="B37" s="46" t="s">
        <v>645</v>
      </c>
      <c r="C37" s="57">
        <v>0.459</v>
      </c>
      <c r="D37" s="57">
        <v>0.447</v>
      </c>
      <c r="E37" s="47">
        <v>24</v>
      </c>
      <c r="F37" s="47">
        <f t="shared" si="0"/>
        <v>10.728</v>
      </c>
      <c r="G37" s="49" t="s">
        <v>6</v>
      </c>
      <c r="H37" s="49" t="s">
        <v>801</v>
      </c>
    </row>
    <row r="38" spans="1:8" ht="12.75">
      <c r="A38" s="45" t="s">
        <v>7</v>
      </c>
      <c r="B38" s="46" t="s">
        <v>655</v>
      </c>
      <c r="C38" s="57">
        <v>3.913</v>
      </c>
      <c r="D38" s="57">
        <v>0.166</v>
      </c>
      <c r="E38" s="47">
        <v>24</v>
      </c>
      <c r="F38" s="47">
        <f t="shared" si="0"/>
        <v>3.984</v>
      </c>
      <c r="G38" s="49" t="s">
        <v>6</v>
      </c>
      <c r="H38" s="49" t="s">
        <v>801</v>
      </c>
    </row>
    <row r="39" spans="1:8" ht="12.75">
      <c r="A39" s="45" t="s">
        <v>7</v>
      </c>
      <c r="B39" s="46" t="s">
        <v>632</v>
      </c>
      <c r="C39" s="57">
        <v>1.873</v>
      </c>
      <c r="D39" s="57">
        <v>1.025</v>
      </c>
      <c r="E39" s="47">
        <v>24</v>
      </c>
      <c r="F39" s="47">
        <f t="shared" si="0"/>
        <v>24.599999999999998</v>
      </c>
      <c r="G39" s="49" t="s">
        <v>6</v>
      </c>
      <c r="H39" s="49" t="s">
        <v>801</v>
      </c>
    </row>
    <row r="40" spans="1:8" ht="12.75">
      <c r="A40" s="45" t="s">
        <v>7</v>
      </c>
      <c r="B40" s="46" t="s">
        <v>633</v>
      </c>
      <c r="C40" s="57">
        <v>2.363</v>
      </c>
      <c r="D40" s="57">
        <v>1.026</v>
      </c>
      <c r="E40" s="47">
        <v>24</v>
      </c>
      <c r="F40" s="47">
        <f t="shared" si="0"/>
        <v>24.624000000000002</v>
      </c>
      <c r="G40" s="49" t="s">
        <v>6</v>
      </c>
      <c r="H40" s="49" t="s">
        <v>801</v>
      </c>
    </row>
    <row r="41" spans="1:8" ht="12.75">
      <c r="A41" s="45" t="s">
        <v>7</v>
      </c>
      <c r="B41" s="46" t="s">
        <v>623</v>
      </c>
      <c r="C41" s="57">
        <v>2.1</v>
      </c>
      <c r="D41" s="57">
        <v>2.089</v>
      </c>
      <c r="E41" s="47">
        <v>24</v>
      </c>
      <c r="F41" s="47">
        <f t="shared" si="0"/>
        <v>50.135999999999996</v>
      </c>
      <c r="G41" s="49" t="s">
        <v>6</v>
      </c>
      <c r="H41" s="49" t="s">
        <v>801</v>
      </c>
    </row>
    <row r="42" spans="1:8" ht="12.75">
      <c r="A42" s="45" t="s">
        <v>7</v>
      </c>
      <c r="B42" s="46" t="s">
        <v>660</v>
      </c>
      <c r="C42" s="57">
        <v>2.43</v>
      </c>
      <c r="D42" s="57">
        <v>0.361</v>
      </c>
      <c r="E42" s="47">
        <v>24</v>
      </c>
      <c r="F42" s="47">
        <f t="shared" si="0"/>
        <v>8.664</v>
      </c>
      <c r="G42" s="49" t="s">
        <v>6</v>
      </c>
      <c r="H42" s="49" t="s">
        <v>801</v>
      </c>
    </row>
    <row r="43" spans="1:8" ht="12.75">
      <c r="A43" s="45" t="s">
        <v>7</v>
      </c>
      <c r="B43" s="46" t="s">
        <v>638</v>
      </c>
      <c r="C43" s="57">
        <v>2.287</v>
      </c>
      <c r="D43" s="57">
        <v>0.838</v>
      </c>
      <c r="E43" s="47">
        <v>24</v>
      </c>
      <c r="F43" s="47">
        <f t="shared" si="0"/>
        <v>20.112</v>
      </c>
      <c r="G43" s="49" t="s">
        <v>6</v>
      </c>
      <c r="H43" s="49" t="s">
        <v>801</v>
      </c>
    </row>
    <row r="44" spans="1:8" ht="12.75">
      <c r="A44" s="45" t="s">
        <v>7</v>
      </c>
      <c r="B44" s="46" t="s">
        <v>75</v>
      </c>
      <c r="C44" s="57">
        <v>9.484</v>
      </c>
      <c r="D44" s="57">
        <v>1.63</v>
      </c>
      <c r="E44" s="47">
        <v>24</v>
      </c>
      <c r="F44" s="47">
        <f t="shared" si="0"/>
        <v>39.12</v>
      </c>
      <c r="G44" s="49" t="s">
        <v>6</v>
      </c>
      <c r="H44" s="49" t="s">
        <v>801</v>
      </c>
    </row>
    <row r="45" spans="1:8" ht="12.75">
      <c r="A45" s="45" t="s">
        <v>7</v>
      </c>
      <c r="B45" s="46" t="s">
        <v>641</v>
      </c>
      <c r="C45" s="57">
        <v>1.272</v>
      </c>
      <c r="D45" s="57">
        <v>0.647</v>
      </c>
      <c r="E45" s="47">
        <v>24</v>
      </c>
      <c r="F45" s="47">
        <f t="shared" si="0"/>
        <v>15.528</v>
      </c>
      <c r="G45" s="49" t="s">
        <v>6</v>
      </c>
      <c r="H45" s="49" t="s">
        <v>801</v>
      </c>
    </row>
    <row r="46" spans="1:8" ht="12.75">
      <c r="A46" s="45" t="s">
        <v>7</v>
      </c>
      <c r="B46" s="46" t="s">
        <v>625</v>
      </c>
      <c r="C46" s="57">
        <v>2.026</v>
      </c>
      <c r="D46" s="57">
        <v>1.622</v>
      </c>
      <c r="E46" s="47">
        <v>24</v>
      </c>
      <c r="F46" s="47">
        <f t="shared" si="0"/>
        <v>38.928000000000004</v>
      </c>
      <c r="G46" s="49" t="s">
        <v>6</v>
      </c>
      <c r="H46" s="49" t="s">
        <v>801</v>
      </c>
    </row>
    <row r="47" spans="1:8" ht="12.75">
      <c r="A47" s="45" t="s">
        <v>7</v>
      </c>
      <c r="B47" s="46" t="s">
        <v>627</v>
      </c>
      <c r="C47" s="57">
        <v>4.61</v>
      </c>
      <c r="D47" s="57">
        <v>2.129</v>
      </c>
      <c r="E47" s="47">
        <v>24</v>
      </c>
      <c r="F47" s="47">
        <f t="shared" si="0"/>
        <v>51.096000000000004</v>
      </c>
      <c r="G47" s="49" t="s">
        <v>6</v>
      </c>
      <c r="H47" s="49" t="s">
        <v>801</v>
      </c>
    </row>
    <row r="48" spans="1:8" ht="12.75">
      <c r="A48" s="45" t="s">
        <v>7</v>
      </c>
      <c r="B48" s="46" t="s">
        <v>879</v>
      </c>
      <c r="C48" s="57">
        <v>4.189</v>
      </c>
      <c r="D48" s="57">
        <v>1.046</v>
      </c>
      <c r="E48" s="47">
        <v>24</v>
      </c>
      <c r="F48" s="47">
        <f t="shared" si="0"/>
        <v>25.104</v>
      </c>
      <c r="G48" s="49" t="s">
        <v>6</v>
      </c>
      <c r="H48" s="49" t="s">
        <v>801</v>
      </c>
    </row>
    <row r="49" spans="1:8" ht="12.75">
      <c r="A49" s="45" t="s">
        <v>7</v>
      </c>
      <c r="B49" s="46" t="s">
        <v>636</v>
      </c>
      <c r="C49" s="57">
        <v>2.127</v>
      </c>
      <c r="D49" s="57">
        <v>0.75</v>
      </c>
      <c r="E49" s="47">
        <v>24</v>
      </c>
      <c r="F49" s="47">
        <f t="shared" si="0"/>
        <v>18</v>
      </c>
      <c r="G49" s="49" t="s">
        <v>6</v>
      </c>
      <c r="H49" s="49" t="s">
        <v>801</v>
      </c>
    </row>
    <row r="50" spans="1:8" ht="12.75">
      <c r="A50" s="45" t="s">
        <v>7</v>
      </c>
      <c r="B50" s="46" t="s">
        <v>629</v>
      </c>
      <c r="C50" s="57">
        <v>12.486</v>
      </c>
      <c r="D50" s="57">
        <v>0.22</v>
      </c>
      <c r="E50" s="47">
        <v>24</v>
      </c>
      <c r="F50" s="47">
        <f t="shared" si="0"/>
        <v>5.28</v>
      </c>
      <c r="G50" s="49" t="s">
        <v>6</v>
      </c>
      <c r="H50" s="49" t="s">
        <v>801</v>
      </c>
    </row>
    <row r="51" spans="1:8" ht="12.75">
      <c r="A51" s="45" t="s">
        <v>7</v>
      </c>
      <c r="B51" s="46" t="s">
        <v>629</v>
      </c>
      <c r="C51" s="57">
        <v>12.486</v>
      </c>
      <c r="D51" s="57">
        <v>1.329</v>
      </c>
      <c r="E51" s="47">
        <v>24</v>
      </c>
      <c r="F51" s="47">
        <f t="shared" si="0"/>
        <v>31.896</v>
      </c>
      <c r="G51" s="49" t="s">
        <v>6</v>
      </c>
      <c r="H51" s="49" t="s">
        <v>801</v>
      </c>
    </row>
    <row r="52" spans="1:8" ht="12.75">
      <c r="A52" s="45" t="s">
        <v>7</v>
      </c>
      <c r="B52" s="46" t="s">
        <v>653</v>
      </c>
      <c r="C52" s="57">
        <v>0.245</v>
      </c>
      <c r="D52" s="57">
        <v>0.223</v>
      </c>
      <c r="E52" s="47">
        <v>24</v>
      </c>
      <c r="F52" s="47">
        <f t="shared" si="0"/>
        <v>5.352</v>
      </c>
      <c r="G52" s="49" t="s">
        <v>6</v>
      </c>
      <c r="H52" s="49" t="s">
        <v>801</v>
      </c>
    </row>
    <row r="53" spans="1:8" ht="12.75">
      <c r="A53" s="45" t="s">
        <v>7</v>
      </c>
      <c r="B53" s="46" t="s">
        <v>658</v>
      </c>
      <c r="C53" s="57">
        <v>2.507</v>
      </c>
      <c r="D53" s="57">
        <v>0.13</v>
      </c>
      <c r="E53" s="47">
        <v>24</v>
      </c>
      <c r="F53" s="47">
        <f t="shared" si="0"/>
        <v>3.12</v>
      </c>
      <c r="G53" s="49" t="s">
        <v>6</v>
      </c>
      <c r="H53" s="49" t="s">
        <v>801</v>
      </c>
    </row>
    <row r="54" spans="1:8" ht="12.75">
      <c r="A54" s="45" t="s">
        <v>7</v>
      </c>
      <c r="B54" s="46" t="s">
        <v>646</v>
      </c>
      <c r="C54" s="57">
        <v>0.419</v>
      </c>
      <c r="D54" s="57">
        <v>0.409</v>
      </c>
      <c r="E54" s="47">
        <v>24</v>
      </c>
      <c r="F54" s="47">
        <f t="shared" si="0"/>
        <v>9.815999999999999</v>
      </c>
      <c r="G54" s="49" t="s">
        <v>6</v>
      </c>
      <c r="H54" s="49" t="s">
        <v>801</v>
      </c>
    </row>
    <row r="55" spans="1:8" ht="12.75">
      <c r="A55" s="45" t="s">
        <v>7</v>
      </c>
      <c r="B55" s="46" t="s">
        <v>880</v>
      </c>
      <c r="C55" s="57">
        <v>5.013</v>
      </c>
      <c r="D55" s="57">
        <v>0.71</v>
      </c>
      <c r="E55" s="47">
        <v>24</v>
      </c>
      <c r="F55" s="47">
        <f t="shared" si="0"/>
        <v>17.04</v>
      </c>
      <c r="G55" s="49" t="s">
        <v>6</v>
      </c>
      <c r="H55" s="49" t="s">
        <v>801</v>
      </c>
    </row>
    <row r="56" spans="1:8" ht="12.75">
      <c r="A56" s="45" t="s">
        <v>7</v>
      </c>
      <c r="B56" s="46" t="s">
        <v>657</v>
      </c>
      <c r="C56" s="57">
        <v>0.252</v>
      </c>
      <c r="D56" s="57">
        <v>0.098</v>
      </c>
      <c r="E56" s="47">
        <v>24</v>
      </c>
      <c r="F56" s="47">
        <f t="shared" si="0"/>
        <v>2.3520000000000003</v>
      </c>
      <c r="G56" s="49" t="s">
        <v>6</v>
      </c>
      <c r="H56" s="49" t="s">
        <v>801</v>
      </c>
    </row>
    <row r="57" spans="1:8" ht="12.75">
      <c r="A57" s="45" t="s">
        <v>7</v>
      </c>
      <c r="B57" s="46" t="s">
        <v>656</v>
      </c>
      <c r="C57" s="57">
        <v>7.619</v>
      </c>
      <c r="D57" s="57">
        <v>0.274</v>
      </c>
      <c r="E57" s="47">
        <v>24</v>
      </c>
      <c r="F57" s="47">
        <f t="shared" si="0"/>
        <v>6.5760000000000005</v>
      </c>
      <c r="G57" s="49" t="s">
        <v>6</v>
      </c>
      <c r="H57" s="49" t="s">
        <v>801</v>
      </c>
    </row>
    <row r="58" spans="1:8" ht="12.75">
      <c r="A58" s="45" t="s">
        <v>7</v>
      </c>
      <c r="B58" s="46" t="s">
        <v>651</v>
      </c>
      <c r="C58" s="57">
        <v>2.112</v>
      </c>
      <c r="D58" s="57">
        <v>0.457</v>
      </c>
      <c r="E58" s="47">
        <v>24</v>
      </c>
      <c r="F58" s="47">
        <f t="shared" si="0"/>
        <v>10.968</v>
      </c>
      <c r="G58" s="49" t="s">
        <v>6</v>
      </c>
      <c r="H58" s="49" t="s">
        <v>801</v>
      </c>
    </row>
    <row r="59" spans="1:8" ht="12.75">
      <c r="A59" s="45" t="s">
        <v>7</v>
      </c>
      <c r="B59" s="46" t="s">
        <v>631</v>
      </c>
      <c r="C59" s="57">
        <v>4.34</v>
      </c>
      <c r="D59" s="57">
        <v>1.083</v>
      </c>
      <c r="E59" s="47">
        <v>24</v>
      </c>
      <c r="F59" s="47">
        <f t="shared" si="0"/>
        <v>25.991999999999997</v>
      </c>
      <c r="G59" s="49" t="s">
        <v>6</v>
      </c>
      <c r="H59" s="49" t="s">
        <v>801</v>
      </c>
    </row>
    <row r="60" spans="1:8" ht="12.75">
      <c r="A60" s="45" t="s">
        <v>7</v>
      </c>
      <c r="B60" s="46" t="s">
        <v>659</v>
      </c>
      <c r="C60" s="57">
        <v>1.724</v>
      </c>
      <c r="D60" s="57">
        <v>0.365</v>
      </c>
      <c r="E60" s="47">
        <v>24</v>
      </c>
      <c r="F60" s="47">
        <f t="shared" si="0"/>
        <v>8.76</v>
      </c>
      <c r="G60" s="49" t="s">
        <v>6</v>
      </c>
      <c r="H60" s="49" t="s">
        <v>801</v>
      </c>
    </row>
    <row r="61" spans="1:8" ht="12.75">
      <c r="A61" s="45" t="s">
        <v>7</v>
      </c>
      <c r="B61" s="46" t="s">
        <v>615</v>
      </c>
      <c r="C61" s="57">
        <v>4.905</v>
      </c>
      <c r="D61" s="57">
        <v>0.367</v>
      </c>
      <c r="E61" s="47">
        <v>24</v>
      </c>
      <c r="F61" s="47">
        <f t="shared" si="0"/>
        <v>8.808</v>
      </c>
      <c r="G61" s="49" t="s">
        <v>6</v>
      </c>
      <c r="H61" s="49" t="s">
        <v>801</v>
      </c>
    </row>
    <row r="62" spans="1:8" ht="12.75">
      <c r="A62" s="45" t="s">
        <v>7</v>
      </c>
      <c r="B62" s="46" t="s">
        <v>642</v>
      </c>
      <c r="C62" s="57">
        <v>2.192</v>
      </c>
      <c r="D62" s="57">
        <v>0.63</v>
      </c>
      <c r="E62" s="47">
        <v>24</v>
      </c>
      <c r="F62" s="47">
        <f t="shared" si="0"/>
        <v>15.120000000000001</v>
      </c>
      <c r="G62" s="49" t="s">
        <v>6</v>
      </c>
      <c r="H62" s="49" t="s">
        <v>801</v>
      </c>
    </row>
    <row r="63" spans="1:8" s="2" customFormat="1" ht="12.75">
      <c r="A63" s="68"/>
      <c r="B63" s="66"/>
      <c r="C63" s="58">
        <f>SUM(C18:C62)</f>
        <v>136.328</v>
      </c>
      <c r="D63" s="58">
        <f>SUM(D18:D62)</f>
        <v>33.579</v>
      </c>
      <c r="E63" s="53">
        <v>24</v>
      </c>
      <c r="F63" s="53">
        <f t="shared" si="0"/>
        <v>805.896</v>
      </c>
      <c r="G63" s="54"/>
      <c r="H63" s="30" t="s">
        <v>213</v>
      </c>
    </row>
    <row r="64" spans="1:8" s="2" customFormat="1" ht="12.75">
      <c r="A64" s="54"/>
      <c r="B64" s="66"/>
      <c r="C64" s="75">
        <f>SUM(C17+C63)</f>
        <v>160.298</v>
      </c>
      <c r="D64" s="75">
        <f>SUM(D17+D63)</f>
        <v>46.633</v>
      </c>
      <c r="E64" s="66"/>
      <c r="F64" s="53">
        <f t="shared" si="0"/>
        <v>1119.192</v>
      </c>
      <c r="G64" s="54"/>
      <c r="H64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H115" sqref="H115:H117"/>
    </sheetView>
  </sheetViews>
  <sheetFormatPr defaultColWidth="9.7109375" defaultRowHeight="12.75"/>
  <cols>
    <col min="1" max="1" width="20.28125" style="7" customWidth="1"/>
    <col min="2" max="6" width="9.7109375" style="6" customWidth="1"/>
    <col min="7" max="7" width="11.00390625" style="6" customWidth="1"/>
    <col min="8" max="8" width="31.57421875" style="7" customWidth="1"/>
    <col min="9" max="16384" width="9.7109375" style="4" customWidth="1"/>
  </cols>
  <sheetData>
    <row r="1" spans="1:8" ht="1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730</v>
      </c>
      <c r="B2" s="86"/>
      <c r="C2" s="86"/>
      <c r="D2" s="86"/>
      <c r="E2" s="86"/>
      <c r="F2" s="86"/>
      <c r="G2" s="86"/>
      <c r="H2" s="86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666</v>
      </c>
      <c r="C6" s="57">
        <v>3.497</v>
      </c>
      <c r="D6" s="57">
        <v>1.097</v>
      </c>
      <c r="E6" s="47">
        <v>12</v>
      </c>
      <c r="F6" s="47">
        <f>D6*12</f>
        <v>13.164</v>
      </c>
      <c r="G6" s="48" t="s">
        <v>6</v>
      </c>
      <c r="H6" s="48" t="s">
        <v>800</v>
      </c>
    </row>
    <row r="7" spans="1:8" ht="15">
      <c r="A7" s="45" t="s">
        <v>7</v>
      </c>
      <c r="B7" s="46" t="s">
        <v>123</v>
      </c>
      <c r="C7" s="57">
        <v>1.613</v>
      </c>
      <c r="D7" s="57">
        <v>0.623</v>
      </c>
      <c r="E7" s="47">
        <v>12</v>
      </c>
      <c r="F7" s="47">
        <f aca="true" t="shared" si="0" ref="F7:F70">D7*12</f>
        <v>7.476</v>
      </c>
      <c r="G7" s="49" t="s">
        <v>6</v>
      </c>
      <c r="H7" s="49" t="s">
        <v>800</v>
      </c>
    </row>
    <row r="8" spans="1:8" ht="15">
      <c r="A8" s="45" t="s">
        <v>7</v>
      </c>
      <c r="B8" s="46" t="s">
        <v>671</v>
      </c>
      <c r="C8" s="57">
        <v>1.429</v>
      </c>
      <c r="D8" s="57">
        <v>0.138</v>
      </c>
      <c r="E8" s="47">
        <v>12</v>
      </c>
      <c r="F8" s="47">
        <f t="shared" si="0"/>
        <v>1.6560000000000001</v>
      </c>
      <c r="G8" s="49" t="s">
        <v>6</v>
      </c>
      <c r="H8" s="49" t="s">
        <v>800</v>
      </c>
    </row>
    <row r="9" spans="1:8" ht="15">
      <c r="A9" s="45" t="s">
        <v>7</v>
      </c>
      <c r="B9" s="46" t="s">
        <v>662</v>
      </c>
      <c r="C9" s="57">
        <v>6.053</v>
      </c>
      <c r="D9" s="57">
        <v>5.735</v>
      </c>
      <c r="E9" s="47">
        <v>12</v>
      </c>
      <c r="F9" s="47">
        <f t="shared" si="0"/>
        <v>68.82000000000001</v>
      </c>
      <c r="G9" s="49" t="s">
        <v>6</v>
      </c>
      <c r="H9" s="49" t="s">
        <v>800</v>
      </c>
    </row>
    <row r="10" spans="1:8" ht="15">
      <c r="A10" s="45" t="s">
        <v>7</v>
      </c>
      <c r="B10" s="46" t="s">
        <v>669</v>
      </c>
      <c r="C10" s="57">
        <v>5.537</v>
      </c>
      <c r="D10" s="57">
        <v>0.322</v>
      </c>
      <c r="E10" s="47">
        <v>12</v>
      </c>
      <c r="F10" s="47">
        <f t="shared" si="0"/>
        <v>3.864</v>
      </c>
      <c r="G10" s="49" t="s">
        <v>6</v>
      </c>
      <c r="H10" s="49" t="s">
        <v>800</v>
      </c>
    </row>
    <row r="11" spans="1:8" ht="15">
      <c r="A11" s="45" t="s">
        <v>7</v>
      </c>
      <c r="B11" s="46" t="s">
        <v>670</v>
      </c>
      <c r="C11" s="57">
        <v>0.231</v>
      </c>
      <c r="D11" s="57">
        <v>0.157</v>
      </c>
      <c r="E11" s="47">
        <v>12</v>
      </c>
      <c r="F11" s="47">
        <f t="shared" si="0"/>
        <v>1.884</v>
      </c>
      <c r="G11" s="49" t="s">
        <v>6</v>
      </c>
      <c r="H11" s="49" t="s">
        <v>800</v>
      </c>
    </row>
    <row r="12" spans="1:8" ht="15">
      <c r="A12" s="45" t="s">
        <v>7</v>
      </c>
      <c r="B12" s="46" t="s">
        <v>665</v>
      </c>
      <c r="C12" s="57">
        <v>1.409</v>
      </c>
      <c r="D12" s="57">
        <v>1.231</v>
      </c>
      <c r="E12" s="47">
        <v>12</v>
      </c>
      <c r="F12" s="47">
        <f t="shared" si="0"/>
        <v>14.772000000000002</v>
      </c>
      <c r="G12" s="49" t="s">
        <v>6</v>
      </c>
      <c r="H12" s="49" t="s">
        <v>800</v>
      </c>
    </row>
    <row r="13" spans="1:8" ht="15">
      <c r="A13" s="45" t="s">
        <v>7</v>
      </c>
      <c r="B13" s="46" t="s">
        <v>668</v>
      </c>
      <c r="C13" s="57">
        <v>0.816</v>
      </c>
      <c r="D13" s="57">
        <v>0.776</v>
      </c>
      <c r="E13" s="47">
        <v>12</v>
      </c>
      <c r="F13" s="47">
        <f t="shared" si="0"/>
        <v>9.312000000000001</v>
      </c>
      <c r="G13" s="49" t="s">
        <v>6</v>
      </c>
      <c r="H13" s="49" t="s">
        <v>800</v>
      </c>
    </row>
    <row r="14" spans="1:8" ht="15">
      <c r="A14" s="45" t="s">
        <v>7</v>
      </c>
      <c r="B14" s="46" t="s">
        <v>667</v>
      </c>
      <c r="C14" s="57">
        <v>3.539</v>
      </c>
      <c r="D14" s="57">
        <v>0.955</v>
      </c>
      <c r="E14" s="47">
        <v>12</v>
      </c>
      <c r="F14" s="47">
        <f t="shared" si="0"/>
        <v>11.459999999999999</v>
      </c>
      <c r="G14" s="49" t="s">
        <v>6</v>
      </c>
      <c r="H14" s="49" t="s">
        <v>800</v>
      </c>
    </row>
    <row r="15" spans="1:8" ht="15">
      <c r="A15" s="45" t="s">
        <v>7</v>
      </c>
      <c r="B15" s="46" t="s">
        <v>663</v>
      </c>
      <c r="C15" s="57">
        <v>2.311</v>
      </c>
      <c r="D15" s="57">
        <v>1.836</v>
      </c>
      <c r="E15" s="47">
        <v>12</v>
      </c>
      <c r="F15" s="47">
        <f t="shared" si="0"/>
        <v>22.032</v>
      </c>
      <c r="G15" s="49" t="s">
        <v>6</v>
      </c>
      <c r="H15" s="49" t="s">
        <v>800</v>
      </c>
    </row>
    <row r="16" spans="1:8" ht="15">
      <c r="A16" s="45" t="s">
        <v>7</v>
      </c>
      <c r="B16" s="46" t="s">
        <v>664</v>
      </c>
      <c r="C16" s="57">
        <v>1.34</v>
      </c>
      <c r="D16" s="57">
        <v>1.301</v>
      </c>
      <c r="E16" s="47">
        <v>12</v>
      </c>
      <c r="F16" s="47">
        <f t="shared" si="0"/>
        <v>15.611999999999998</v>
      </c>
      <c r="G16" s="49" t="s">
        <v>6</v>
      </c>
      <c r="H16" s="49" t="s">
        <v>800</v>
      </c>
    </row>
    <row r="17" spans="1:8" ht="15">
      <c r="A17" s="45" t="s">
        <v>7</v>
      </c>
      <c r="B17" s="46" t="s">
        <v>672</v>
      </c>
      <c r="C17" s="57">
        <v>2.092</v>
      </c>
      <c r="D17" s="57">
        <v>0.032</v>
      </c>
      <c r="E17" s="47">
        <v>12</v>
      </c>
      <c r="F17" s="47">
        <f t="shared" si="0"/>
        <v>0.384</v>
      </c>
      <c r="G17" s="49" t="s">
        <v>6</v>
      </c>
      <c r="H17" s="49" t="s">
        <v>800</v>
      </c>
    </row>
    <row r="18" spans="1:8" s="5" customFormat="1" ht="14.25">
      <c r="A18" s="68"/>
      <c r="B18" s="66"/>
      <c r="C18" s="58">
        <f>SUM(C6:C17)</f>
        <v>29.866999999999997</v>
      </c>
      <c r="D18" s="58">
        <f>SUM(D6:D17)</f>
        <v>14.203</v>
      </c>
      <c r="E18" s="53">
        <v>12</v>
      </c>
      <c r="F18" s="53">
        <f t="shared" si="0"/>
        <v>170.43599999999998</v>
      </c>
      <c r="G18" s="54"/>
      <c r="H18" s="30" t="s">
        <v>213</v>
      </c>
    </row>
    <row r="19" spans="1:8" ht="15">
      <c r="A19" s="45" t="s">
        <v>7</v>
      </c>
      <c r="B19" s="46" t="s">
        <v>716</v>
      </c>
      <c r="C19" s="57">
        <v>0.435</v>
      </c>
      <c r="D19" s="57">
        <v>0.426</v>
      </c>
      <c r="E19" s="47">
        <v>12</v>
      </c>
      <c r="F19" s="47">
        <f t="shared" si="0"/>
        <v>5.112</v>
      </c>
      <c r="G19" s="49" t="s">
        <v>6</v>
      </c>
      <c r="H19" s="49" t="s">
        <v>948</v>
      </c>
    </row>
    <row r="20" spans="1:8" ht="15">
      <c r="A20" s="45" t="s">
        <v>7</v>
      </c>
      <c r="B20" s="46" t="s">
        <v>702</v>
      </c>
      <c r="C20" s="57">
        <v>4.753</v>
      </c>
      <c r="D20" s="57">
        <v>1.362</v>
      </c>
      <c r="E20" s="47">
        <v>12</v>
      </c>
      <c r="F20" s="47">
        <f t="shared" si="0"/>
        <v>16.344</v>
      </c>
      <c r="G20" s="49" t="s">
        <v>6</v>
      </c>
      <c r="H20" s="49" t="s">
        <v>948</v>
      </c>
    </row>
    <row r="21" spans="1:8" ht="15">
      <c r="A21" s="45" t="s">
        <v>7</v>
      </c>
      <c r="B21" s="46" t="s">
        <v>712</v>
      </c>
      <c r="C21" s="57">
        <v>4.535</v>
      </c>
      <c r="D21" s="57">
        <v>0.734</v>
      </c>
      <c r="E21" s="47">
        <v>12</v>
      </c>
      <c r="F21" s="47">
        <f t="shared" si="0"/>
        <v>8.808</v>
      </c>
      <c r="G21" s="49" t="s">
        <v>6</v>
      </c>
      <c r="H21" s="49" t="s">
        <v>948</v>
      </c>
    </row>
    <row r="22" spans="1:8" ht="15">
      <c r="A22" s="45" t="s">
        <v>7</v>
      </c>
      <c r="B22" s="46" t="s">
        <v>705</v>
      </c>
      <c r="C22" s="57">
        <v>1.453</v>
      </c>
      <c r="D22" s="57">
        <v>1.351</v>
      </c>
      <c r="E22" s="47">
        <v>12</v>
      </c>
      <c r="F22" s="47">
        <f t="shared" si="0"/>
        <v>16.212</v>
      </c>
      <c r="G22" s="49" t="s">
        <v>6</v>
      </c>
      <c r="H22" s="49" t="s">
        <v>948</v>
      </c>
    </row>
    <row r="23" spans="1:8" s="5" customFormat="1" ht="14.25">
      <c r="A23" s="68"/>
      <c r="B23" s="66"/>
      <c r="C23" s="58">
        <f>SUM(C19:C22)</f>
        <v>11.175999999999998</v>
      </c>
      <c r="D23" s="58">
        <f>SUM(D19:D22)</f>
        <v>3.873</v>
      </c>
      <c r="E23" s="53">
        <v>12</v>
      </c>
      <c r="F23" s="53">
        <f t="shared" si="0"/>
        <v>46.476</v>
      </c>
      <c r="G23" s="54"/>
      <c r="H23" s="30" t="s">
        <v>213</v>
      </c>
    </row>
    <row r="24" spans="1:8" ht="15">
      <c r="A24" s="45" t="s">
        <v>7</v>
      </c>
      <c r="B24" s="46" t="s">
        <v>725</v>
      </c>
      <c r="C24" s="57">
        <v>0.233</v>
      </c>
      <c r="D24" s="57">
        <v>0.221</v>
      </c>
      <c r="E24" s="47">
        <v>12</v>
      </c>
      <c r="F24" s="47">
        <f t="shared" si="0"/>
        <v>2.652</v>
      </c>
      <c r="G24" s="49" t="s">
        <v>6</v>
      </c>
      <c r="H24" s="49" t="s">
        <v>959</v>
      </c>
    </row>
    <row r="25" spans="1:8" ht="15">
      <c r="A25" s="45" t="s">
        <v>7</v>
      </c>
      <c r="B25" s="46" t="s">
        <v>708</v>
      </c>
      <c r="C25" s="57">
        <v>2.48</v>
      </c>
      <c r="D25" s="57">
        <v>1.164</v>
      </c>
      <c r="E25" s="47">
        <v>12</v>
      </c>
      <c r="F25" s="47">
        <f t="shared" si="0"/>
        <v>13.968</v>
      </c>
      <c r="G25" s="49" t="s">
        <v>6</v>
      </c>
      <c r="H25" s="49" t="s">
        <v>959</v>
      </c>
    </row>
    <row r="26" spans="1:8" ht="15">
      <c r="A26" s="45" t="s">
        <v>7</v>
      </c>
      <c r="B26" s="46" t="s">
        <v>728</v>
      </c>
      <c r="C26" s="57">
        <v>0.963</v>
      </c>
      <c r="D26" s="57">
        <v>0.345</v>
      </c>
      <c r="E26" s="47">
        <v>12</v>
      </c>
      <c r="F26" s="47">
        <f t="shared" si="0"/>
        <v>4.14</v>
      </c>
      <c r="G26" s="49" t="s">
        <v>6</v>
      </c>
      <c r="H26" s="49" t="s">
        <v>959</v>
      </c>
    </row>
    <row r="27" spans="1:8" ht="15">
      <c r="A27" s="45" t="s">
        <v>7</v>
      </c>
      <c r="B27" s="46" t="s">
        <v>701</v>
      </c>
      <c r="C27" s="57">
        <v>3.752</v>
      </c>
      <c r="D27" s="57">
        <v>0.928</v>
      </c>
      <c r="E27" s="47">
        <v>12</v>
      </c>
      <c r="F27" s="47">
        <f t="shared" si="0"/>
        <v>11.136000000000001</v>
      </c>
      <c r="G27" s="49" t="s">
        <v>6</v>
      </c>
      <c r="H27" s="49" t="s">
        <v>959</v>
      </c>
    </row>
    <row r="28" spans="1:8" ht="15">
      <c r="A28" s="45" t="s">
        <v>7</v>
      </c>
      <c r="B28" s="46" t="s">
        <v>17</v>
      </c>
      <c r="C28" s="57">
        <v>1.43</v>
      </c>
      <c r="D28" s="57">
        <v>1.106</v>
      </c>
      <c r="E28" s="47">
        <v>12</v>
      </c>
      <c r="F28" s="47">
        <f t="shared" si="0"/>
        <v>13.272000000000002</v>
      </c>
      <c r="G28" s="49" t="s">
        <v>6</v>
      </c>
      <c r="H28" s="49" t="s">
        <v>959</v>
      </c>
    </row>
    <row r="29" spans="1:8" ht="15">
      <c r="A29" s="45" t="s">
        <v>7</v>
      </c>
      <c r="B29" s="46" t="s">
        <v>727</v>
      </c>
      <c r="C29" s="57">
        <v>1.311</v>
      </c>
      <c r="D29" s="57">
        <v>0.437</v>
      </c>
      <c r="E29" s="47">
        <v>12</v>
      </c>
      <c r="F29" s="47">
        <f t="shared" si="0"/>
        <v>5.244</v>
      </c>
      <c r="G29" s="49" t="s">
        <v>6</v>
      </c>
      <c r="H29" s="49" t="s">
        <v>959</v>
      </c>
    </row>
    <row r="30" spans="1:8" ht="15">
      <c r="A30" s="45" t="s">
        <v>7</v>
      </c>
      <c r="B30" s="46" t="s">
        <v>726</v>
      </c>
      <c r="C30" s="57">
        <v>2.382</v>
      </c>
      <c r="D30" s="57">
        <v>0.478</v>
      </c>
      <c r="E30" s="47">
        <v>12</v>
      </c>
      <c r="F30" s="47">
        <f t="shared" si="0"/>
        <v>5.736</v>
      </c>
      <c r="G30" s="49" t="s">
        <v>6</v>
      </c>
      <c r="H30" s="49" t="s">
        <v>959</v>
      </c>
    </row>
    <row r="31" spans="1:8" s="5" customFormat="1" ht="14.25">
      <c r="A31" s="68"/>
      <c r="B31" s="66"/>
      <c r="C31" s="58">
        <f>SUM(C24:C30)</f>
        <v>12.551</v>
      </c>
      <c r="D31" s="58">
        <f>SUM(D24:D30)</f>
        <v>4.679</v>
      </c>
      <c r="E31" s="53">
        <v>12</v>
      </c>
      <c r="F31" s="53">
        <f t="shared" si="0"/>
        <v>56.148</v>
      </c>
      <c r="G31" s="54"/>
      <c r="H31" s="30" t="s">
        <v>213</v>
      </c>
    </row>
    <row r="32" spans="1:8" ht="15">
      <c r="A32" s="45" t="s">
        <v>7</v>
      </c>
      <c r="B32" s="46" t="s">
        <v>682</v>
      </c>
      <c r="C32" s="57">
        <v>2.084</v>
      </c>
      <c r="D32" s="57">
        <v>0.262</v>
      </c>
      <c r="E32" s="47">
        <v>12</v>
      </c>
      <c r="F32" s="47">
        <f t="shared" si="0"/>
        <v>3.144</v>
      </c>
      <c r="G32" s="49" t="s">
        <v>6</v>
      </c>
      <c r="H32" s="49" t="s">
        <v>943</v>
      </c>
    </row>
    <row r="33" spans="1:8" ht="15">
      <c r="A33" s="45" t="s">
        <v>7</v>
      </c>
      <c r="B33" s="46" t="s">
        <v>681</v>
      </c>
      <c r="C33" s="57">
        <v>3.493</v>
      </c>
      <c r="D33" s="57">
        <v>0.139</v>
      </c>
      <c r="E33" s="47">
        <v>12</v>
      </c>
      <c r="F33" s="47">
        <f t="shared" si="0"/>
        <v>1.6680000000000001</v>
      </c>
      <c r="G33" s="49" t="s">
        <v>6</v>
      </c>
      <c r="H33" s="49" t="s">
        <v>943</v>
      </c>
    </row>
    <row r="34" spans="1:8" ht="15">
      <c r="A34" s="45" t="s">
        <v>7</v>
      </c>
      <c r="B34" s="46" t="s">
        <v>676</v>
      </c>
      <c r="C34" s="57">
        <v>4.947</v>
      </c>
      <c r="D34" s="57">
        <v>1.71</v>
      </c>
      <c r="E34" s="47">
        <v>12</v>
      </c>
      <c r="F34" s="47">
        <f t="shared" si="0"/>
        <v>20.52</v>
      </c>
      <c r="G34" s="49" t="s">
        <v>6</v>
      </c>
      <c r="H34" s="49" t="s">
        <v>943</v>
      </c>
    </row>
    <row r="35" spans="1:8" ht="15">
      <c r="A35" s="45" t="s">
        <v>7</v>
      </c>
      <c r="B35" s="46" t="s">
        <v>680</v>
      </c>
      <c r="C35" s="57">
        <v>2.063</v>
      </c>
      <c r="D35" s="57">
        <v>0.596</v>
      </c>
      <c r="E35" s="47">
        <v>12</v>
      </c>
      <c r="F35" s="47">
        <f t="shared" si="0"/>
        <v>7.151999999999999</v>
      </c>
      <c r="G35" s="49" t="s">
        <v>6</v>
      </c>
      <c r="H35" s="49" t="s">
        <v>943</v>
      </c>
    </row>
    <row r="36" spans="1:8" ht="15">
      <c r="A36" s="45" t="s">
        <v>7</v>
      </c>
      <c r="B36" s="46" t="s">
        <v>881</v>
      </c>
      <c r="C36" s="57">
        <v>1.353</v>
      </c>
      <c r="D36" s="57">
        <v>0.301</v>
      </c>
      <c r="E36" s="47">
        <v>12</v>
      </c>
      <c r="F36" s="47">
        <f t="shared" si="0"/>
        <v>3.612</v>
      </c>
      <c r="G36" s="49" t="s">
        <v>6</v>
      </c>
      <c r="H36" s="49" t="s">
        <v>943</v>
      </c>
    </row>
    <row r="37" spans="1:8" ht="15">
      <c r="A37" s="45" t="s">
        <v>7</v>
      </c>
      <c r="B37" s="46" t="s">
        <v>123</v>
      </c>
      <c r="C37" s="57">
        <v>1.613</v>
      </c>
      <c r="D37" s="57">
        <v>0.074</v>
      </c>
      <c r="E37" s="47">
        <v>12</v>
      </c>
      <c r="F37" s="47">
        <f t="shared" si="0"/>
        <v>0.8879999999999999</v>
      </c>
      <c r="G37" s="49" t="s">
        <v>6</v>
      </c>
      <c r="H37" s="49" t="s">
        <v>943</v>
      </c>
    </row>
    <row r="38" spans="1:8" ht="15">
      <c r="A38" s="45" t="s">
        <v>7</v>
      </c>
      <c r="B38" s="46" t="s">
        <v>688</v>
      </c>
      <c r="C38" s="57">
        <v>0.526</v>
      </c>
      <c r="D38" s="57">
        <v>0.413</v>
      </c>
      <c r="E38" s="47">
        <v>12</v>
      </c>
      <c r="F38" s="47">
        <f t="shared" si="0"/>
        <v>4.9559999999999995</v>
      </c>
      <c r="G38" s="49" t="s">
        <v>6</v>
      </c>
      <c r="H38" s="49" t="s">
        <v>943</v>
      </c>
    </row>
    <row r="39" spans="1:8" ht="15">
      <c r="A39" s="45" t="s">
        <v>7</v>
      </c>
      <c r="B39" s="46" t="s">
        <v>677</v>
      </c>
      <c r="C39" s="57">
        <v>2.036</v>
      </c>
      <c r="D39" s="57">
        <v>1.115</v>
      </c>
      <c r="E39" s="47">
        <v>12</v>
      </c>
      <c r="F39" s="47">
        <f t="shared" si="0"/>
        <v>13.379999999999999</v>
      </c>
      <c r="G39" s="49" t="s">
        <v>6</v>
      </c>
      <c r="H39" s="49" t="s">
        <v>943</v>
      </c>
    </row>
    <row r="40" spans="1:8" ht="15">
      <c r="A40" s="45" t="s">
        <v>7</v>
      </c>
      <c r="B40" s="46" t="s">
        <v>679</v>
      </c>
      <c r="C40" s="57">
        <v>1.517</v>
      </c>
      <c r="D40" s="57">
        <v>0.334</v>
      </c>
      <c r="E40" s="47">
        <v>12</v>
      </c>
      <c r="F40" s="47">
        <f t="shared" si="0"/>
        <v>4.008</v>
      </c>
      <c r="G40" s="49" t="s">
        <v>6</v>
      </c>
      <c r="H40" s="49" t="s">
        <v>943</v>
      </c>
    </row>
    <row r="41" spans="1:8" ht="15">
      <c r="A41" s="45" t="s">
        <v>7</v>
      </c>
      <c r="B41" s="46" t="s">
        <v>678</v>
      </c>
      <c r="C41" s="57">
        <v>4.304</v>
      </c>
      <c r="D41" s="57">
        <v>0.824</v>
      </c>
      <c r="E41" s="47">
        <v>12</v>
      </c>
      <c r="F41" s="47">
        <f t="shared" si="0"/>
        <v>9.888</v>
      </c>
      <c r="G41" s="49" t="s">
        <v>6</v>
      </c>
      <c r="H41" s="49" t="s">
        <v>943</v>
      </c>
    </row>
    <row r="42" spans="1:8" s="5" customFormat="1" ht="14.25">
      <c r="A42" s="68"/>
      <c r="B42" s="66"/>
      <c r="C42" s="58">
        <f>SUM(C32:C41)</f>
        <v>23.936</v>
      </c>
      <c r="D42" s="58">
        <f>SUM(D32:D41)</f>
        <v>5.767999999999999</v>
      </c>
      <c r="E42" s="53">
        <v>12</v>
      </c>
      <c r="F42" s="53">
        <f t="shared" si="0"/>
        <v>69.21599999999998</v>
      </c>
      <c r="G42" s="54"/>
      <c r="H42" s="30" t="s">
        <v>213</v>
      </c>
    </row>
    <row r="43" spans="1:8" ht="15">
      <c r="A43" s="45" t="s">
        <v>7</v>
      </c>
      <c r="B43" s="46" t="s">
        <v>882</v>
      </c>
      <c r="C43" s="57">
        <v>2.63</v>
      </c>
      <c r="D43" s="57">
        <v>0.165</v>
      </c>
      <c r="E43" s="47">
        <v>12</v>
      </c>
      <c r="F43" s="47">
        <f t="shared" si="0"/>
        <v>1.98</v>
      </c>
      <c r="G43" s="49" t="s">
        <v>6</v>
      </c>
      <c r="H43" s="49" t="s">
        <v>960</v>
      </c>
    </row>
    <row r="44" spans="1:8" ht="15">
      <c r="A44" s="45" t="s">
        <v>7</v>
      </c>
      <c r="B44" s="46" t="s">
        <v>729</v>
      </c>
      <c r="C44" s="57">
        <v>1.502</v>
      </c>
      <c r="D44" s="57">
        <v>0.868</v>
      </c>
      <c r="E44" s="47">
        <v>12</v>
      </c>
      <c r="F44" s="47">
        <f t="shared" si="0"/>
        <v>10.416</v>
      </c>
      <c r="G44" s="49" t="s">
        <v>6</v>
      </c>
      <c r="H44" s="49" t="s">
        <v>960</v>
      </c>
    </row>
    <row r="45" spans="1:8" s="5" customFormat="1" ht="14.25">
      <c r="A45" s="68"/>
      <c r="B45" s="66"/>
      <c r="C45" s="58">
        <f>SUM(C43:C44)</f>
        <v>4.132</v>
      </c>
      <c r="D45" s="58">
        <f>SUM(D43:D44)</f>
        <v>1.033</v>
      </c>
      <c r="E45" s="53">
        <v>12</v>
      </c>
      <c r="F45" s="53">
        <f t="shared" si="0"/>
        <v>12.395999999999999</v>
      </c>
      <c r="G45" s="54"/>
      <c r="H45" s="30" t="s">
        <v>213</v>
      </c>
    </row>
    <row r="46" spans="1:8" ht="15">
      <c r="A46" s="45" t="s">
        <v>7</v>
      </c>
      <c r="B46" s="46" t="s">
        <v>690</v>
      </c>
      <c r="C46" s="57">
        <v>6.325</v>
      </c>
      <c r="D46" s="57">
        <v>0.035</v>
      </c>
      <c r="E46" s="47">
        <v>12</v>
      </c>
      <c r="F46" s="47">
        <f t="shared" si="0"/>
        <v>0.42000000000000004</v>
      </c>
      <c r="G46" s="49" t="s">
        <v>6</v>
      </c>
      <c r="H46" s="49" t="s">
        <v>961</v>
      </c>
    </row>
    <row r="47" spans="1:8" ht="15">
      <c r="A47" s="45" t="s">
        <v>7</v>
      </c>
      <c r="B47" s="46" t="s">
        <v>690</v>
      </c>
      <c r="C47" s="57">
        <v>6.325</v>
      </c>
      <c r="D47" s="57">
        <v>0.116</v>
      </c>
      <c r="E47" s="47">
        <v>12</v>
      </c>
      <c r="F47" s="47">
        <f t="shared" si="0"/>
        <v>1.3920000000000001</v>
      </c>
      <c r="G47" s="49" t="s">
        <v>6</v>
      </c>
      <c r="H47" s="49" t="s">
        <v>961</v>
      </c>
    </row>
    <row r="48" spans="1:8" ht="15">
      <c r="A48" s="45" t="s">
        <v>7</v>
      </c>
      <c r="B48" s="46" t="s">
        <v>690</v>
      </c>
      <c r="C48" s="57">
        <v>6.325</v>
      </c>
      <c r="D48" s="57">
        <v>0.129</v>
      </c>
      <c r="E48" s="47">
        <v>12</v>
      </c>
      <c r="F48" s="47">
        <f t="shared" si="0"/>
        <v>1.548</v>
      </c>
      <c r="G48" s="49" t="s">
        <v>6</v>
      </c>
      <c r="H48" s="49" t="s">
        <v>961</v>
      </c>
    </row>
    <row r="49" spans="1:8" ht="15">
      <c r="A49" s="45" t="s">
        <v>7</v>
      </c>
      <c r="B49" s="46" t="s">
        <v>685</v>
      </c>
      <c r="C49" s="57">
        <v>1.215</v>
      </c>
      <c r="D49" s="57">
        <v>0.838</v>
      </c>
      <c r="E49" s="47">
        <v>12</v>
      </c>
      <c r="F49" s="47">
        <f t="shared" si="0"/>
        <v>10.056</v>
      </c>
      <c r="G49" s="49" t="s">
        <v>6</v>
      </c>
      <c r="H49" s="49" t="s">
        <v>961</v>
      </c>
    </row>
    <row r="50" spans="1:8" ht="15">
      <c r="A50" s="45" t="s">
        <v>7</v>
      </c>
      <c r="B50" s="46" t="s">
        <v>689</v>
      </c>
      <c r="C50" s="57">
        <v>7.875</v>
      </c>
      <c r="D50" s="57">
        <v>0.078</v>
      </c>
      <c r="E50" s="47">
        <v>12</v>
      </c>
      <c r="F50" s="47">
        <f t="shared" si="0"/>
        <v>0.9359999999999999</v>
      </c>
      <c r="G50" s="49" t="s">
        <v>6</v>
      </c>
      <c r="H50" s="49" t="s">
        <v>961</v>
      </c>
    </row>
    <row r="51" spans="1:8" ht="15">
      <c r="A51" s="45" t="s">
        <v>7</v>
      </c>
      <c r="B51" s="46" t="s">
        <v>686</v>
      </c>
      <c r="C51" s="57">
        <v>1.036</v>
      </c>
      <c r="D51" s="57">
        <v>0.738</v>
      </c>
      <c r="E51" s="47">
        <v>12</v>
      </c>
      <c r="F51" s="47">
        <f t="shared" si="0"/>
        <v>8.856</v>
      </c>
      <c r="G51" s="49" t="s">
        <v>6</v>
      </c>
      <c r="H51" s="49" t="s">
        <v>961</v>
      </c>
    </row>
    <row r="52" spans="1:8" ht="15">
      <c r="A52" s="45" t="s">
        <v>7</v>
      </c>
      <c r="B52" s="46" t="s">
        <v>687</v>
      </c>
      <c r="C52" s="57">
        <v>1.785</v>
      </c>
      <c r="D52" s="57">
        <v>0.457</v>
      </c>
      <c r="E52" s="47">
        <v>12</v>
      </c>
      <c r="F52" s="47">
        <f t="shared" si="0"/>
        <v>5.484</v>
      </c>
      <c r="G52" s="49" t="s">
        <v>6</v>
      </c>
      <c r="H52" s="49" t="s">
        <v>961</v>
      </c>
    </row>
    <row r="53" spans="1:8" ht="15">
      <c r="A53" s="45" t="s">
        <v>7</v>
      </c>
      <c r="B53" s="46" t="s">
        <v>684</v>
      </c>
      <c r="C53" s="57">
        <v>5.514</v>
      </c>
      <c r="D53" s="57">
        <v>1.304</v>
      </c>
      <c r="E53" s="47">
        <v>12</v>
      </c>
      <c r="F53" s="47">
        <f t="shared" si="0"/>
        <v>15.648</v>
      </c>
      <c r="G53" s="49" t="s">
        <v>6</v>
      </c>
      <c r="H53" s="49" t="s">
        <v>961</v>
      </c>
    </row>
    <row r="54" spans="1:8" ht="15">
      <c r="A54" s="45" t="s">
        <v>7</v>
      </c>
      <c r="B54" s="46" t="s">
        <v>683</v>
      </c>
      <c r="C54" s="57">
        <v>1.445</v>
      </c>
      <c r="D54" s="57">
        <v>1.401</v>
      </c>
      <c r="E54" s="47">
        <v>12</v>
      </c>
      <c r="F54" s="47">
        <f t="shared" si="0"/>
        <v>16.812</v>
      </c>
      <c r="G54" s="49" t="s">
        <v>6</v>
      </c>
      <c r="H54" s="49" t="s">
        <v>961</v>
      </c>
    </row>
    <row r="55" spans="1:8" ht="15">
      <c r="A55" s="45" t="s">
        <v>7</v>
      </c>
      <c r="B55" s="46" t="s">
        <v>691</v>
      </c>
      <c r="C55" s="57">
        <v>4.452</v>
      </c>
      <c r="D55" s="57">
        <v>0.025</v>
      </c>
      <c r="E55" s="47">
        <v>12</v>
      </c>
      <c r="F55" s="47">
        <f t="shared" si="0"/>
        <v>0.30000000000000004</v>
      </c>
      <c r="G55" s="49" t="s">
        <v>6</v>
      </c>
      <c r="H55" s="49" t="s">
        <v>961</v>
      </c>
    </row>
    <row r="56" spans="1:8" s="5" customFormat="1" ht="14.25">
      <c r="A56" s="68"/>
      <c r="B56" s="66"/>
      <c r="C56" s="58">
        <f>SUM(C46:C55)</f>
        <v>42.297000000000004</v>
      </c>
      <c r="D56" s="58">
        <f>SUM(D46:D55)</f>
        <v>5.121</v>
      </c>
      <c r="E56" s="53">
        <v>12</v>
      </c>
      <c r="F56" s="53">
        <f t="shared" si="0"/>
        <v>61.452000000000005</v>
      </c>
      <c r="G56" s="54"/>
      <c r="H56" s="30" t="s">
        <v>213</v>
      </c>
    </row>
    <row r="57" spans="1:8" ht="15">
      <c r="A57" s="45" t="s">
        <v>7</v>
      </c>
      <c r="B57" s="46" t="s">
        <v>882</v>
      </c>
      <c r="C57" s="57">
        <v>2.63</v>
      </c>
      <c r="D57" s="57">
        <v>0.955</v>
      </c>
      <c r="E57" s="47">
        <v>12</v>
      </c>
      <c r="F57" s="47">
        <f t="shared" si="0"/>
        <v>11.459999999999999</v>
      </c>
      <c r="G57" s="49" t="s">
        <v>6</v>
      </c>
      <c r="H57" s="49" t="s">
        <v>962</v>
      </c>
    </row>
    <row r="58" spans="1:8" ht="15">
      <c r="A58" s="45" t="s">
        <v>7</v>
      </c>
      <c r="B58" s="46" t="s">
        <v>883</v>
      </c>
      <c r="C58" s="57">
        <v>0.235</v>
      </c>
      <c r="D58" s="57">
        <v>0.169</v>
      </c>
      <c r="E58" s="47">
        <v>12</v>
      </c>
      <c r="F58" s="47">
        <f t="shared" si="0"/>
        <v>2.028</v>
      </c>
      <c r="G58" s="49" t="s">
        <v>6</v>
      </c>
      <c r="H58" s="49" t="s">
        <v>962</v>
      </c>
    </row>
    <row r="59" spans="1:8" ht="15">
      <c r="A59" s="45" t="s">
        <v>7</v>
      </c>
      <c r="B59" s="46" t="s">
        <v>884</v>
      </c>
      <c r="C59" s="57">
        <v>2.076</v>
      </c>
      <c r="D59" s="57">
        <v>0.394</v>
      </c>
      <c r="E59" s="47">
        <v>12</v>
      </c>
      <c r="F59" s="47">
        <f t="shared" si="0"/>
        <v>4.728</v>
      </c>
      <c r="G59" s="49" t="s">
        <v>6</v>
      </c>
      <c r="H59" s="49" t="s">
        <v>962</v>
      </c>
    </row>
    <row r="60" spans="1:8" ht="15">
      <c r="A60" s="45" t="s">
        <v>7</v>
      </c>
      <c r="B60" s="46" t="s">
        <v>885</v>
      </c>
      <c r="C60" s="57">
        <v>7.682</v>
      </c>
      <c r="D60" s="57">
        <v>5.855</v>
      </c>
      <c r="E60" s="47">
        <v>12</v>
      </c>
      <c r="F60" s="47">
        <f t="shared" si="0"/>
        <v>70.26</v>
      </c>
      <c r="G60" s="49" t="s">
        <v>6</v>
      </c>
      <c r="H60" s="49" t="s">
        <v>962</v>
      </c>
    </row>
    <row r="61" spans="1:8" ht="15">
      <c r="A61" s="45" t="s">
        <v>7</v>
      </c>
      <c r="B61" s="46" t="s">
        <v>886</v>
      </c>
      <c r="C61" s="57">
        <v>0.624</v>
      </c>
      <c r="D61" s="57">
        <v>0.319</v>
      </c>
      <c r="E61" s="47">
        <v>12</v>
      </c>
      <c r="F61" s="47">
        <f t="shared" si="0"/>
        <v>3.8280000000000003</v>
      </c>
      <c r="G61" s="49" t="s">
        <v>6</v>
      </c>
      <c r="H61" s="49" t="s">
        <v>962</v>
      </c>
    </row>
    <row r="62" spans="1:8" ht="15">
      <c r="A62" s="45" t="s">
        <v>7</v>
      </c>
      <c r="B62" s="46" t="s">
        <v>887</v>
      </c>
      <c r="C62" s="57">
        <v>0.257</v>
      </c>
      <c r="D62" s="57">
        <v>0.11</v>
      </c>
      <c r="E62" s="47">
        <v>12</v>
      </c>
      <c r="F62" s="47">
        <f t="shared" si="0"/>
        <v>1.32</v>
      </c>
      <c r="G62" s="49" t="s">
        <v>6</v>
      </c>
      <c r="H62" s="49" t="s">
        <v>962</v>
      </c>
    </row>
    <row r="63" spans="1:8" ht="15">
      <c r="A63" s="45" t="s">
        <v>7</v>
      </c>
      <c r="B63" s="46" t="s">
        <v>712</v>
      </c>
      <c r="C63" s="57">
        <v>4.535</v>
      </c>
      <c r="D63" s="57">
        <v>0.753</v>
      </c>
      <c r="E63" s="47">
        <v>12</v>
      </c>
      <c r="F63" s="47">
        <f t="shared" si="0"/>
        <v>9.036</v>
      </c>
      <c r="G63" s="49" t="s">
        <v>6</v>
      </c>
      <c r="H63" s="49" t="s">
        <v>962</v>
      </c>
    </row>
    <row r="64" spans="1:8" ht="15">
      <c r="A64" s="45" t="s">
        <v>7</v>
      </c>
      <c r="B64" s="46" t="s">
        <v>888</v>
      </c>
      <c r="C64" s="57">
        <v>0.505</v>
      </c>
      <c r="D64" s="57">
        <v>0.505</v>
      </c>
      <c r="E64" s="47">
        <v>12</v>
      </c>
      <c r="F64" s="47">
        <f t="shared" si="0"/>
        <v>6.0600000000000005</v>
      </c>
      <c r="G64" s="49" t="s">
        <v>6</v>
      </c>
      <c r="H64" s="49" t="s">
        <v>962</v>
      </c>
    </row>
    <row r="65" spans="1:8" ht="15">
      <c r="A65" s="45" t="s">
        <v>7</v>
      </c>
      <c r="B65" s="46" t="s">
        <v>889</v>
      </c>
      <c r="C65" s="57">
        <v>2.998</v>
      </c>
      <c r="D65" s="57">
        <v>0.46</v>
      </c>
      <c r="E65" s="47">
        <v>12</v>
      </c>
      <c r="F65" s="47">
        <f t="shared" si="0"/>
        <v>5.5200000000000005</v>
      </c>
      <c r="G65" s="49" t="s">
        <v>6</v>
      </c>
      <c r="H65" s="49" t="s">
        <v>962</v>
      </c>
    </row>
    <row r="66" spans="1:8" s="5" customFormat="1" ht="14.25">
      <c r="A66" s="68"/>
      <c r="B66" s="66"/>
      <c r="C66" s="58">
        <f>SUM(C57:C65)</f>
        <v>21.542</v>
      </c>
      <c r="D66" s="58">
        <f>SUM(D57:D65)</f>
        <v>9.520000000000001</v>
      </c>
      <c r="E66" s="53">
        <v>12</v>
      </c>
      <c r="F66" s="53">
        <f t="shared" si="0"/>
        <v>114.24000000000001</v>
      </c>
      <c r="G66" s="54"/>
      <c r="H66" s="30" t="s">
        <v>213</v>
      </c>
    </row>
    <row r="67" spans="1:8" ht="15">
      <c r="A67" s="45" t="s">
        <v>7</v>
      </c>
      <c r="B67" s="46" t="s">
        <v>682</v>
      </c>
      <c r="C67" s="57">
        <v>2.084</v>
      </c>
      <c r="D67" s="57">
        <v>1.822</v>
      </c>
      <c r="E67" s="47">
        <v>12</v>
      </c>
      <c r="F67" s="47">
        <f t="shared" si="0"/>
        <v>21.864</v>
      </c>
      <c r="G67" s="49" t="s">
        <v>6</v>
      </c>
      <c r="H67" s="49" t="s">
        <v>946</v>
      </c>
    </row>
    <row r="68" spans="1:8" ht="15">
      <c r="A68" s="45" t="s">
        <v>7</v>
      </c>
      <c r="B68" s="46" t="s">
        <v>723</v>
      </c>
      <c r="C68" s="57">
        <v>0.141</v>
      </c>
      <c r="D68" s="57">
        <v>0.141</v>
      </c>
      <c r="E68" s="47">
        <v>12</v>
      </c>
      <c r="F68" s="47">
        <f t="shared" si="0"/>
        <v>1.6919999999999997</v>
      </c>
      <c r="G68" s="49" t="s">
        <v>6</v>
      </c>
      <c r="H68" s="49" t="s">
        <v>946</v>
      </c>
    </row>
    <row r="69" spans="1:8" ht="15">
      <c r="A69" s="45" t="s">
        <v>7</v>
      </c>
      <c r="B69" s="46" t="s">
        <v>681</v>
      </c>
      <c r="C69" s="57">
        <v>3.493</v>
      </c>
      <c r="D69" s="57">
        <v>0.131</v>
      </c>
      <c r="E69" s="47">
        <v>12</v>
      </c>
      <c r="F69" s="47">
        <f t="shared" si="0"/>
        <v>1.572</v>
      </c>
      <c r="G69" s="49" t="s">
        <v>6</v>
      </c>
      <c r="H69" s="49" t="s">
        <v>946</v>
      </c>
    </row>
    <row r="70" spans="1:8" ht="15">
      <c r="A70" s="45" t="s">
        <v>7</v>
      </c>
      <c r="B70" s="46" t="s">
        <v>698</v>
      </c>
      <c r="C70" s="57">
        <v>2.448</v>
      </c>
      <c r="D70" s="57">
        <v>2.284</v>
      </c>
      <c r="E70" s="47">
        <v>12</v>
      </c>
      <c r="F70" s="47">
        <f t="shared" si="0"/>
        <v>27.407999999999998</v>
      </c>
      <c r="G70" s="49" t="s">
        <v>6</v>
      </c>
      <c r="H70" s="49" t="s">
        <v>946</v>
      </c>
    </row>
    <row r="71" spans="1:8" ht="15">
      <c r="A71" s="45" t="s">
        <v>7</v>
      </c>
      <c r="B71" s="46" t="s">
        <v>715</v>
      </c>
      <c r="C71" s="57">
        <v>1.457</v>
      </c>
      <c r="D71" s="57">
        <v>0.469</v>
      </c>
      <c r="E71" s="47">
        <v>12</v>
      </c>
      <c r="F71" s="47">
        <f aca="true" t="shared" si="1" ref="F71:F118">D71*12</f>
        <v>5.628</v>
      </c>
      <c r="G71" s="49" t="s">
        <v>6</v>
      </c>
      <c r="H71" s="49" t="s">
        <v>946</v>
      </c>
    </row>
    <row r="72" spans="1:8" ht="15">
      <c r="A72" s="45" t="s">
        <v>7</v>
      </c>
      <c r="B72" s="46" t="s">
        <v>676</v>
      </c>
      <c r="C72" s="57">
        <v>4.947</v>
      </c>
      <c r="D72" s="57">
        <v>0.95</v>
      </c>
      <c r="E72" s="47">
        <v>12</v>
      </c>
      <c r="F72" s="47">
        <f t="shared" si="1"/>
        <v>11.399999999999999</v>
      </c>
      <c r="G72" s="49" t="s">
        <v>6</v>
      </c>
      <c r="H72" s="49" t="s">
        <v>946</v>
      </c>
    </row>
    <row r="73" spans="1:8" ht="15">
      <c r="A73" s="45" t="s">
        <v>7</v>
      </c>
      <c r="B73" s="46" t="s">
        <v>680</v>
      </c>
      <c r="C73" s="57">
        <v>2.063</v>
      </c>
      <c r="D73" s="57">
        <v>0.252</v>
      </c>
      <c r="E73" s="47">
        <v>12</v>
      </c>
      <c r="F73" s="47">
        <f t="shared" si="1"/>
        <v>3.024</v>
      </c>
      <c r="G73" s="49" t="s">
        <v>6</v>
      </c>
      <c r="H73" s="49" t="s">
        <v>946</v>
      </c>
    </row>
    <row r="74" spans="1:8" ht="15">
      <c r="A74" s="45" t="s">
        <v>7</v>
      </c>
      <c r="B74" s="46" t="s">
        <v>706</v>
      </c>
      <c r="C74" s="57">
        <v>2.037</v>
      </c>
      <c r="D74" s="57">
        <v>1.973</v>
      </c>
      <c r="E74" s="47">
        <v>12</v>
      </c>
      <c r="F74" s="47">
        <f t="shared" si="1"/>
        <v>23.676000000000002</v>
      </c>
      <c r="G74" s="49" t="s">
        <v>6</v>
      </c>
      <c r="H74" s="49" t="s">
        <v>946</v>
      </c>
    </row>
    <row r="75" spans="1:8" ht="15">
      <c r="A75" s="45" t="s">
        <v>7</v>
      </c>
      <c r="B75" s="46" t="s">
        <v>578</v>
      </c>
      <c r="C75" s="57">
        <v>1.343</v>
      </c>
      <c r="D75" s="57">
        <v>0.135</v>
      </c>
      <c r="E75" s="47">
        <v>12</v>
      </c>
      <c r="F75" s="47">
        <f t="shared" si="1"/>
        <v>1.62</v>
      </c>
      <c r="G75" s="49" t="s">
        <v>6</v>
      </c>
      <c r="H75" s="49" t="s">
        <v>946</v>
      </c>
    </row>
    <row r="76" spans="1:8" ht="15">
      <c r="A76" s="45" t="s">
        <v>7</v>
      </c>
      <c r="B76" s="46" t="s">
        <v>718</v>
      </c>
      <c r="C76" s="57">
        <v>1.158</v>
      </c>
      <c r="D76" s="57">
        <v>0.584</v>
      </c>
      <c r="E76" s="47">
        <v>12</v>
      </c>
      <c r="F76" s="47">
        <f t="shared" si="1"/>
        <v>7.007999999999999</v>
      </c>
      <c r="G76" s="49" t="s">
        <v>6</v>
      </c>
      <c r="H76" s="49" t="s">
        <v>946</v>
      </c>
    </row>
    <row r="77" spans="1:8" ht="15">
      <c r="A77" s="45" t="s">
        <v>7</v>
      </c>
      <c r="B77" s="46" t="s">
        <v>714</v>
      </c>
      <c r="C77" s="57">
        <v>0.709</v>
      </c>
      <c r="D77" s="57">
        <v>0.676</v>
      </c>
      <c r="E77" s="47">
        <v>12</v>
      </c>
      <c r="F77" s="47">
        <f t="shared" si="1"/>
        <v>8.112</v>
      </c>
      <c r="G77" s="49" t="s">
        <v>6</v>
      </c>
      <c r="H77" s="49" t="s">
        <v>946</v>
      </c>
    </row>
    <row r="78" spans="1:8" ht="15">
      <c r="A78" s="45" t="s">
        <v>7</v>
      </c>
      <c r="B78" s="46" t="s">
        <v>720</v>
      </c>
      <c r="C78" s="57">
        <v>0.298</v>
      </c>
      <c r="D78" s="57">
        <v>0.261</v>
      </c>
      <c r="E78" s="47">
        <v>12</v>
      </c>
      <c r="F78" s="47">
        <f t="shared" si="1"/>
        <v>3.132</v>
      </c>
      <c r="G78" s="49" t="s">
        <v>6</v>
      </c>
      <c r="H78" s="49" t="s">
        <v>946</v>
      </c>
    </row>
    <row r="79" spans="1:8" ht="15">
      <c r="A79" s="45" t="s">
        <v>7</v>
      </c>
      <c r="B79" s="46" t="s">
        <v>695</v>
      </c>
      <c r="C79" s="57">
        <v>4.561</v>
      </c>
      <c r="D79" s="57">
        <v>4.054</v>
      </c>
      <c r="E79" s="47">
        <v>12</v>
      </c>
      <c r="F79" s="47">
        <f t="shared" si="1"/>
        <v>48.648</v>
      </c>
      <c r="G79" s="49" t="s">
        <v>6</v>
      </c>
      <c r="H79" s="49" t="s">
        <v>946</v>
      </c>
    </row>
    <row r="80" spans="1:8" ht="15">
      <c r="A80" s="45" t="s">
        <v>7</v>
      </c>
      <c r="B80" s="46" t="s">
        <v>689</v>
      </c>
      <c r="C80" s="57">
        <v>7.875</v>
      </c>
      <c r="D80" s="57">
        <v>2.907</v>
      </c>
      <c r="E80" s="47">
        <v>12</v>
      </c>
      <c r="F80" s="47">
        <f t="shared" si="1"/>
        <v>34.884</v>
      </c>
      <c r="G80" s="49" t="s">
        <v>6</v>
      </c>
      <c r="H80" s="49" t="s">
        <v>946</v>
      </c>
    </row>
    <row r="81" spans="1:8" ht="15">
      <c r="A81" s="45" t="s">
        <v>7</v>
      </c>
      <c r="B81" s="46" t="s">
        <v>713</v>
      </c>
      <c r="C81" s="57">
        <v>0.712</v>
      </c>
      <c r="D81" s="57">
        <v>0.628</v>
      </c>
      <c r="E81" s="47">
        <v>12</v>
      </c>
      <c r="F81" s="47">
        <f t="shared" si="1"/>
        <v>7.536</v>
      </c>
      <c r="G81" s="49" t="s">
        <v>6</v>
      </c>
      <c r="H81" s="49" t="s">
        <v>946</v>
      </c>
    </row>
    <row r="82" spans="1:8" ht="15">
      <c r="A82" s="45" t="s">
        <v>7</v>
      </c>
      <c r="B82" s="46" t="s">
        <v>710</v>
      </c>
      <c r="C82" s="57">
        <v>2.482</v>
      </c>
      <c r="D82" s="57">
        <v>0.867</v>
      </c>
      <c r="E82" s="47">
        <v>12</v>
      </c>
      <c r="F82" s="47">
        <f t="shared" si="1"/>
        <v>10.404</v>
      </c>
      <c r="G82" s="49" t="s">
        <v>6</v>
      </c>
      <c r="H82" s="49" t="s">
        <v>946</v>
      </c>
    </row>
    <row r="83" spans="1:8" ht="15">
      <c r="A83" s="45" t="s">
        <v>7</v>
      </c>
      <c r="B83" s="46" t="s">
        <v>722</v>
      </c>
      <c r="C83" s="57">
        <v>0.188</v>
      </c>
      <c r="D83" s="57">
        <v>0.17</v>
      </c>
      <c r="E83" s="47">
        <v>12</v>
      </c>
      <c r="F83" s="47">
        <f t="shared" si="1"/>
        <v>2.04</v>
      </c>
      <c r="G83" s="49" t="s">
        <v>6</v>
      </c>
      <c r="H83" s="49" t="s">
        <v>946</v>
      </c>
    </row>
    <row r="84" spans="1:8" ht="15">
      <c r="A84" s="45" t="s">
        <v>7</v>
      </c>
      <c r="B84" s="46" t="s">
        <v>711</v>
      </c>
      <c r="C84" s="57">
        <v>0.951</v>
      </c>
      <c r="D84" s="57">
        <v>0.907</v>
      </c>
      <c r="E84" s="47">
        <v>12</v>
      </c>
      <c r="F84" s="47">
        <f t="shared" si="1"/>
        <v>10.884</v>
      </c>
      <c r="G84" s="49" t="s">
        <v>6</v>
      </c>
      <c r="H84" s="49" t="s">
        <v>946</v>
      </c>
    </row>
    <row r="85" spans="1:8" ht="15">
      <c r="A85" s="45" t="s">
        <v>7</v>
      </c>
      <c r="B85" s="46" t="s">
        <v>724</v>
      </c>
      <c r="C85" s="57">
        <v>0.513</v>
      </c>
      <c r="D85" s="57">
        <v>0.11</v>
      </c>
      <c r="E85" s="47">
        <v>12</v>
      </c>
      <c r="F85" s="47">
        <f t="shared" si="1"/>
        <v>1.32</v>
      </c>
      <c r="G85" s="49" t="s">
        <v>6</v>
      </c>
      <c r="H85" s="49" t="s">
        <v>946</v>
      </c>
    </row>
    <row r="86" spans="1:8" ht="15">
      <c r="A86" s="45" t="s">
        <v>7</v>
      </c>
      <c r="B86" s="46" t="s">
        <v>724</v>
      </c>
      <c r="C86" s="57">
        <v>0.513</v>
      </c>
      <c r="D86" s="57">
        <v>0.264</v>
      </c>
      <c r="E86" s="47">
        <v>12</v>
      </c>
      <c r="F86" s="47">
        <f t="shared" si="1"/>
        <v>3.168</v>
      </c>
      <c r="G86" s="49" t="s">
        <v>6</v>
      </c>
      <c r="H86" s="49" t="s">
        <v>946</v>
      </c>
    </row>
    <row r="87" spans="1:8" ht="15">
      <c r="A87" s="45" t="s">
        <v>7</v>
      </c>
      <c r="B87" s="46" t="s">
        <v>702</v>
      </c>
      <c r="C87" s="57">
        <v>4.753</v>
      </c>
      <c r="D87" s="57">
        <v>0.544</v>
      </c>
      <c r="E87" s="47">
        <v>12</v>
      </c>
      <c r="F87" s="47">
        <f t="shared" si="1"/>
        <v>6.5280000000000005</v>
      </c>
      <c r="G87" s="49" t="s">
        <v>6</v>
      </c>
      <c r="H87" s="49" t="s">
        <v>946</v>
      </c>
    </row>
    <row r="88" spans="1:8" ht="15">
      <c r="A88" s="45" t="s">
        <v>7</v>
      </c>
      <c r="B88" s="46" t="s">
        <v>702</v>
      </c>
      <c r="C88" s="57">
        <v>4.753</v>
      </c>
      <c r="D88" s="57">
        <v>0.579</v>
      </c>
      <c r="E88" s="47">
        <v>12</v>
      </c>
      <c r="F88" s="47">
        <f t="shared" si="1"/>
        <v>6.9479999999999995</v>
      </c>
      <c r="G88" s="49" t="s">
        <v>6</v>
      </c>
      <c r="H88" s="49" t="s">
        <v>946</v>
      </c>
    </row>
    <row r="89" spans="1:8" ht="15">
      <c r="A89" s="45" t="s">
        <v>7</v>
      </c>
      <c r="B89" s="46" t="s">
        <v>707</v>
      </c>
      <c r="C89" s="57">
        <v>1.289</v>
      </c>
      <c r="D89" s="57">
        <v>1.149</v>
      </c>
      <c r="E89" s="47">
        <v>12</v>
      </c>
      <c r="F89" s="47">
        <f t="shared" si="1"/>
        <v>13.788</v>
      </c>
      <c r="G89" s="49" t="s">
        <v>6</v>
      </c>
      <c r="H89" s="49" t="s">
        <v>946</v>
      </c>
    </row>
    <row r="90" spans="1:8" ht="15">
      <c r="A90" s="45" t="s">
        <v>7</v>
      </c>
      <c r="B90" s="46" t="s">
        <v>699</v>
      </c>
      <c r="C90" s="57">
        <v>2.47</v>
      </c>
      <c r="D90" s="57">
        <v>2.121</v>
      </c>
      <c r="E90" s="47">
        <v>12</v>
      </c>
      <c r="F90" s="47">
        <f t="shared" si="1"/>
        <v>25.451999999999998</v>
      </c>
      <c r="G90" s="49" t="s">
        <v>6</v>
      </c>
      <c r="H90" s="49" t="s">
        <v>946</v>
      </c>
    </row>
    <row r="91" spans="1:8" ht="15">
      <c r="A91" s="45" t="s">
        <v>7</v>
      </c>
      <c r="B91" s="46" t="s">
        <v>712</v>
      </c>
      <c r="C91" s="57">
        <v>4.535</v>
      </c>
      <c r="D91" s="57">
        <v>0.335</v>
      </c>
      <c r="E91" s="47">
        <v>12</v>
      </c>
      <c r="F91" s="47">
        <f t="shared" si="1"/>
        <v>4.0200000000000005</v>
      </c>
      <c r="G91" s="49" t="s">
        <v>6</v>
      </c>
      <c r="H91" s="49" t="s">
        <v>946</v>
      </c>
    </row>
    <row r="92" spans="1:8" ht="15">
      <c r="A92" s="45" t="s">
        <v>7</v>
      </c>
      <c r="B92" s="46" t="s">
        <v>717</v>
      </c>
      <c r="C92" s="57">
        <v>0.417</v>
      </c>
      <c r="D92" s="57">
        <v>0.417</v>
      </c>
      <c r="E92" s="47">
        <v>12</v>
      </c>
      <c r="F92" s="47">
        <f t="shared" si="1"/>
        <v>5.004</v>
      </c>
      <c r="G92" s="49" t="s">
        <v>6</v>
      </c>
      <c r="H92" s="49" t="s">
        <v>946</v>
      </c>
    </row>
    <row r="93" spans="1:8" ht="15">
      <c r="A93" s="45" t="s">
        <v>7</v>
      </c>
      <c r="B93" s="46" t="s">
        <v>708</v>
      </c>
      <c r="C93" s="57">
        <v>2.48</v>
      </c>
      <c r="D93" s="57">
        <v>1.113</v>
      </c>
      <c r="E93" s="47">
        <v>12</v>
      </c>
      <c r="F93" s="47">
        <f t="shared" si="1"/>
        <v>13.356</v>
      </c>
      <c r="G93" s="49" t="s">
        <v>6</v>
      </c>
      <c r="H93" s="49" t="s">
        <v>946</v>
      </c>
    </row>
    <row r="94" spans="1:8" ht="15">
      <c r="A94" s="45" t="s">
        <v>7</v>
      </c>
      <c r="B94" s="46" t="s">
        <v>700</v>
      </c>
      <c r="C94" s="57">
        <v>2.174</v>
      </c>
      <c r="D94" s="57">
        <v>1.961</v>
      </c>
      <c r="E94" s="47">
        <v>12</v>
      </c>
      <c r="F94" s="47">
        <f t="shared" si="1"/>
        <v>23.532</v>
      </c>
      <c r="G94" s="49" t="s">
        <v>6</v>
      </c>
      <c r="H94" s="49" t="s">
        <v>946</v>
      </c>
    </row>
    <row r="95" spans="1:8" ht="15">
      <c r="A95" s="45" t="s">
        <v>7</v>
      </c>
      <c r="B95" s="46" t="s">
        <v>890</v>
      </c>
      <c r="C95" s="57">
        <v>0.721</v>
      </c>
      <c r="D95" s="57">
        <v>0.104</v>
      </c>
      <c r="E95" s="47">
        <v>12</v>
      </c>
      <c r="F95" s="47">
        <f t="shared" si="1"/>
        <v>1.248</v>
      </c>
      <c r="G95" s="49" t="s">
        <v>6</v>
      </c>
      <c r="H95" s="49" t="s">
        <v>946</v>
      </c>
    </row>
    <row r="96" spans="1:8" ht="15">
      <c r="A96" s="45" t="s">
        <v>7</v>
      </c>
      <c r="B96" s="46" t="s">
        <v>891</v>
      </c>
      <c r="C96" s="57">
        <v>0.704</v>
      </c>
      <c r="D96" s="57">
        <v>0.457</v>
      </c>
      <c r="E96" s="47">
        <v>12</v>
      </c>
      <c r="F96" s="47">
        <f t="shared" si="1"/>
        <v>5.484</v>
      </c>
      <c r="G96" s="49" t="s">
        <v>6</v>
      </c>
      <c r="H96" s="49" t="s">
        <v>946</v>
      </c>
    </row>
    <row r="97" spans="1:8" ht="15">
      <c r="A97" s="45" t="s">
        <v>7</v>
      </c>
      <c r="B97" s="46" t="s">
        <v>701</v>
      </c>
      <c r="C97" s="57">
        <v>3.752</v>
      </c>
      <c r="D97" s="57">
        <v>0.317</v>
      </c>
      <c r="E97" s="47">
        <v>12</v>
      </c>
      <c r="F97" s="47">
        <f t="shared" si="1"/>
        <v>3.8040000000000003</v>
      </c>
      <c r="G97" s="49" t="s">
        <v>6</v>
      </c>
      <c r="H97" s="49" t="s">
        <v>946</v>
      </c>
    </row>
    <row r="98" spans="1:8" ht="15">
      <c r="A98" s="45" t="s">
        <v>7</v>
      </c>
      <c r="B98" s="46" t="s">
        <v>701</v>
      </c>
      <c r="C98" s="57">
        <v>3.752</v>
      </c>
      <c r="D98" s="57">
        <v>0.773</v>
      </c>
      <c r="E98" s="47">
        <v>12</v>
      </c>
      <c r="F98" s="47">
        <f t="shared" si="1"/>
        <v>9.276</v>
      </c>
      <c r="G98" s="49" t="s">
        <v>6</v>
      </c>
      <c r="H98" s="49" t="s">
        <v>946</v>
      </c>
    </row>
    <row r="99" spans="1:8" ht="15">
      <c r="A99" s="45" t="s">
        <v>7</v>
      </c>
      <c r="B99" s="46" t="s">
        <v>17</v>
      </c>
      <c r="C99" s="57">
        <v>1.43</v>
      </c>
      <c r="D99" s="57">
        <v>0.173</v>
      </c>
      <c r="E99" s="47">
        <v>12</v>
      </c>
      <c r="F99" s="47">
        <f t="shared" si="1"/>
        <v>2.0759999999999996</v>
      </c>
      <c r="G99" s="49" t="s">
        <v>6</v>
      </c>
      <c r="H99" s="49" t="s">
        <v>946</v>
      </c>
    </row>
    <row r="100" spans="1:8" ht="15">
      <c r="A100" s="45" t="s">
        <v>7</v>
      </c>
      <c r="B100" s="46" t="s">
        <v>719</v>
      </c>
      <c r="C100" s="57">
        <v>0.725</v>
      </c>
      <c r="D100" s="57">
        <v>0.363</v>
      </c>
      <c r="E100" s="47">
        <v>12</v>
      </c>
      <c r="F100" s="47">
        <f t="shared" si="1"/>
        <v>4.356</v>
      </c>
      <c r="G100" s="49" t="s">
        <v>6</v>
      </c>
      <c r="H100" s="49" t="s">
        <v>946</v>
      </c>
    </row>
    <row r="101" spans="1:8" ht="15">
      <c r="A101" s="45" t="s">
        <v>7</v>
      </c>
      <c r="B101" s="46" t="s">
        <v>709</v>
      </c>
      <c r="C101" s="57">
        <v>1.488</v>
      </c>
      <c r="D101" s="57">
        <v>0.992</v>
      </c>
      <c r="E101" s="47">
        <v>12</v>
      </c>
      <c r="F101" s="47">
        <f t="shared" si="1"/>
        <v>11.904</v>
      </c>
      <c r="G101" s="49" t="s">
        <v>6</v>
      </c>
      <c r="H101" s="49" t="s">
        <v>946</v>
      </c>
    </row>
    <row r="102" spans="1:8" ht="15">
      <c r="A102" s="45" t="s">
        <v>7</v>
      </c>
      <c r="B102" s="46" t="s">
        <v>721</v>
      </c>
      <c r="C102" s="57">
        <v>0.223</v>
      </c>
      <c r="D102" s="57">
        <v>0.185</v>
      </c>
      <c r="E102" s="47">
        <v>12</v>
      </c>
      <c r="F102" s="47">
        <f t="shared" si="1"/>
        <v>2.2199999999999998</v>
      </c>
      <c r="G102" s="49" t="s">
        <v>6</v>
      </c>
      <c r="H102" s="49" t="s">
        <v>946</v>
      </c>
    </row>
    <row r="103" spans="1:8" ht="15">
      <c r="A103" s="45" t="s">
        <v>7</v>
      </c>
      <c r="B103" s="46" t="s">
        <v>696</v>
      </c>
      <c r="C103" s="57">
        <v>6.19</v>
      </c>
      <c r="D103" s="57">
        <v>3.928</v>
      </c>
      <c r="E103" s="47">
        <v>12</v>
      </c>
      <c r="F103" s="47">
        <f t="shared" si="1"/>
        <v>47.135999999999996</v>
      </c>
      <c r="G103" s="49" t="s">
        <v>6</v>
      </c>
      <c r="H103" s="49" t="s">
        <v>946</v>
      </c>
    </row>
    <row r="104" spans="1:8" ht="15">
      <c r="A104" s="45" t="s">
        <v>7</v>
      </c>
      <c r="B104" s="46" t="s">
        <v>697</v>
      </c>
      <c r="C104" s="57">
        <v>4.065</v>
      </c>
      <c r="D104" s="57">
        <v>3.89</v>
      </c>
      <c r="E104" s="47">
        <v>12</v>
      </c>
      <c r="F104" s="47">
        <f t="shared" si="1"/>
        <v>46.68</v>
      </c>
      <c r="G104" s="49" t="s">
        <v>6</v>
      </c>
      <c r="H104" s="49" t="s">
        <v>946</v>
      </c>
    </row>
    <row r="105" spans="1:8" ht="15">
      <c r="A105" s="45" t="s">
        <v>7</v>
      </c>
      <c r="B105" s="46" t="s">
        <v>704</v>
      </c>
      <c r="C105" s="57">
        <v>2.032</v>
      </c>
      <c r="D105" s="57">
        <v>1.392</v>
      </c>
      <c r="E105" s="47">
        <v>12</v>
      </c>
      <c r="F105" s="47">
        <f t="shared" si="1"/>
        <v>16.704</v>
      </c>
      <c r="G105" s="49" t="s">
        <v>6</v>
      </c>
      <c r="H105" s="49" t="s">
        <v>946</v>
      </c>
    </row>
    <row r="106" spans="1:8" ht="15">
      <c r="A106" s="45" t="s">
        <v>7</v>
      </c>
      <c r="B106" s="46" t="s">
        <v>703</v>
      </c>
      <c r="C106" s="57">
        <v>2.024</v>
      </c>
      <c r="D106" s="57">
        <v>1.553</v>
      </c>
      <c r="E106" s="47">
        <v>12</v>
      </c>
      <c r="F106" s="47">
        <f t="shared" si="1"/>
        <v>18.636</v>
      </c>
      <c r="G106" s="49" t="s">
        <v>6</v>
      </c>
      <c r="H106" s="49" t="s">
        <v>946</v>
      </c>
    </row>
    <row r="107" spans="1:8" s="5" customFormat="1" ht="14.25">
      <c r="A107" s="68"/>
      <c r="B107" s="66"/>
      <c r="C107" s="58">
        <f>SUM(C67:C106)</f>
        <v>89.94999999999997</v>
      </c>
      <c r="D107" s="58">
        <f>SUM(D67:D106)</f>
        <v>41.931</v>
      </c>
      <c r="E107" s="53">
        <v>12</v>
      </c>
      <c r="F107" s="53">
        <f t="shared" si="1"/>
        <v>503.17199999999997</v>
      </c>
      <c r="G107" s="54"/>
      <c r="H107" s="30" t="s">
        <v>213</v>
      </c>
    </row>
    <row r="108" spans="1:8" ht="15">
      <c r="A108" s="45" t="s">
        <v>7</v>
      </c>
      <c r="B108" s="46" t="s">
        <v>693</v>
      </c>
      <c r="C108" s="57">
        <v>5.802</v>
      </c>
      <c r="D108" s="57">
        <v>1.655</v>
      </c>
      <c r="E108" s="47">
        <v>12</v>
      </c>
      <c r="F108" s="47">
        <f t="shared" si="1"/>
        <v>19.86</v>
      </c>
      <c r="G108" s="49" t="s">
        <v>6</v>
      </c>
      <c r="H108" s="49" t="s">
        <v>956</v>
      </c>
    </row>
    <row r="109" spans="1:8" ht="15">
      <c r="A109" s="45" t="s">
        <v>7</v>
      </c>
      <c r="B109" s="46" t="s">
        <v>692</v>
      </c>
      <c r="C109" s="57">
        <v>3.82</v>
      </c>
      <c r="D109" s="57">
        <v>1.602</v>
      </c>
      <c r="E109" s="47">
        <v>12</v>
      </c>
      <c r="F109" s="47">
        <f t="shared" si="1"/>
        <v>19.224</v>
      </c>
      <c r="G109" s="49" t="s">
        <v>6</v>
      </c>
      <c r="H109" s="49" t="s">
        <v>956</v>
      </c>
    </row>
    <row r="110" spans="1:8" ht="15">
      <c r="A110" s="45" t="s">
        <v>7</v>
      </c>
      <c r="B110" s="46" t="s">
        <v>694</v>
      </c>
      <c r="C110" s="57">
        <v>3.725</v>
      </c>
      <c r="D110" s="57">
        <v>0.469</v>
      </c>
      <c r="E110" s="47">
        <v>12</v>
      </c>
      <c r="F110" s="47">
        <f t="shared" si="1"/>
        <v>5.628</v>
      </c>
      <c r="G110" s="49" t="s">
        <v>6</v>
      </c>
      <c r="H110" s="49" t="s">
        <v>956</v>
      </c>
    </row>
    <row r="111" spans="1:8" ht="15">
      <c r="A111" s="45" t="s">
        <v>7</v>
      </c>
      <c r="B111" s="46" t="s">
        <v>691</v>
      </c>
      <c r="C111" s="57">
        <v>4.452</v>
      </c>
      <c r="D111" s="57">
        <v>0.156</v>
      </c>
      <c r="E111" s="47">
        <v>12</v>
      </c>
      <c r="F111" s="47">
        <f t="shared" si="1"/>
        <v>1.8719999999999999</v>
      </c>
      <c r="G111" s="49" t="s">
        <v>6</v>
      </c>
      <c r="H111" s="49" t="s">
        <v>956</v>
      </c>
    </row>
    <row r="112" spans="1:8" s="5" customFormat="1" ht="14.25">
      <c r="A112" s="68"/>
      <c r="B112" s="66"/>
      <c r="C112" s="58">
        <f>SUM(C108:C111)</f>
        <v>17.799</v>
      </c>
      <c r="D112" s="58">
        <f>SUM(D108:D111)</f>
        <v>3.882</v>
      </c>
      <c r="E112" s="53">
        <v>12</v>
      </c>
      <c r="F112" s="53">
        <f t="shared" si="1"/>
        <v>46.584</v>
      </c>
      <c r="G112" s="54"/>
      <c r="H112" s="30" t="s">
        <v>213</v>
      </c>
    </row>
    <row r="113" spans="1:8" ht="15">
      <c r="A113" s="45" t="s">
        <v>7</v>
      </c>
      <c r="B113" s="46" t="s">
        <v>693</v>
      </c>
      <c r="C113" s="57">
        <v>5.802</v>
      </c>
      <c r="D113" s="57">
        <v>1.196</v>
      </c>
      <c r="E113" s="47">
        <v>12</v>
      </c>
      <c r="F113" s="47">
        <f t="shared" si="1"/>
        <v>14.352</v>
      </c>
      <c r="G113" s="49" t="s">
        <v>6</v>
      </c>
      <c r="H113" s="49" t="s">
        <v>963</v>
      </c>
    </row>
    <row r="114" spans="1:8" s="5" customFormat="1" ht="14.25">
      <c r="A114" s="68"/>
      <c r="B114" s="66"/>
      <c r="C114" s="58">
        <f>SUM(C113)</f>
        <v>5.802</v>
      </c>
      <c r="D114" s="58">
        <f>SUM(D113)</f>
        <v>1.196</v>
      </c>
      <c r="E114" s="53">
        <v>12</v>
      </c>
      <c r="F114" s="53">
        <f t="shared" si="1"/>
        <v>14.352</v>
      </c>
      <c r="G114" s="54"/>
      <c r="H114" s="30" t="s">
        <v>213</v>
      </c>
    </row>
    <row r="115" spans="1:8" ht="15">
      <c r="A115" s="45" t="s">
        <v>7</v>
      </c>
      <c r="B115" s="46" t="s">
        <v>674</v>
      </c>
      <c r="C115" s="57">
        <v>9.427</v>
      </c>
      <c r="D115" s="57">
        <v>0.871</v>
      </c>
      <c r="E115" s="47">
        <v>12</v>
      </c>
      <c r="F115" s="47">
        <f t="shared" si="1"/>
        <v>10.452</v>
      </c>
      <c r="G115" s="49" t="s">
        <v>6</v>
      </c>
      <c r="H115" s="49" t="s">
        <v>964</v>
      </c>
    </row>
    <row r="116" spans="1:8" ht="15">
      <c r="A116" s="45" t="s">
        <v>7</v>
      </c>
      <c r="B116" s="46" t="s">
        <v>673</v>
      </c>
      <c r="C116" s="57">
        <v>2.074</v>
      </c>
      <c r="D116" s="57">
        <v>1.01</v>
      </c>
      <c r="E116" s="47">
        <v>12</v>
      </c>
      <c r="F116" s="47">
        <f t="shared" si="1"/>
        <v>12.120000000000001</v>
      </c>
      <c r="G116" s="49" t="s">
        <v>6</v>
      </c>
      <c r="H116" s="49" t="s">
        <v>964</v>
      </c>
    </row>
    <row r="117" spans="1:8" ht="15">
      <c r="A117" s="45" t="s">
        <v>7</v>
      </c>
      <c r="B117" s="46" t="s">
        <v>675</v>
      </c>
      <c r="C117" s="57">
        <v>1.946</v>
      </c>
      <c r="D117" s="57">
        <v>1.21</v>
      </c>
      <c r="E117" s="47">
        <v>12</v>
      </c>
      <c r="F117" s="47">
        <f t="shared" si="1"/>
        <v>14.52</v>
      </c>
      <c r="G117" s="49" t="s">
        <v>6</v>
      </c>
      <c r="H117" s="49" t="s">
        <v>964</v>
      </c>
    </row>
    <row r="118" spans="1:8" s="5" customFormat="1" ht="14.25">
      <c r="A118" s="68"/>
      <c r="B118" s="66"/>
      <c r="C118" s="58">
        <f>SUM(C115:C117)</f>
        <v>13.447</v>
      </c>
      <c r="D118" s="58">
        <f>SUM(D115:D117)</f>
        <v>3.091</v>
      </c>
      <c r="E118" s="53">
        <v>12</v>
      </c>
      <c r="F118" s="53">
        <f t="shared" si="1"/>
        <v>37.092</v>
      </c>
      <c r="G118" s="54"/>
      <c r="H118" s="30" t="s">
        <v>213</v>
      </c>
    </row>
    <row r="119" spans="1:8" s="5" customFormat="1" ht="14.25">
      <c r="A119" s="54"/>
      <c r="B119" s="66"/>
      <c r="C119" s="58">
        <f>SUM(C18+C23+C31+C42+C45+C56+C66+C107+C112+C114+C118)</f>
        <v>272.49899999999997</v>
      </c>
      <c r="D119" s="58">
        <f>SUM(D18+D23+D31+D42+D45+D56+D66+D107+D112+D114+D118)</f>
        <v>94.29700000000001</v>
      </c>
      <c r="E119" s="58"/>
      <c r="F119" s="53">
        <f>SUM(F18+F23+F31+F42+F45+F56+F66+F107+F112+F114+F118)</f>
        <v>1131.5640000000003</v>
      </c>
      <c r="G119" s="54"/>
      <c r="H119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0">
      <selection activeCell="H44" sqref="H44"/>
    </sheetView>
  </sheetViews>
  <sheetFormatPr defaultColWidth="8.8515625" defaultRowHeight="12.75"/>
  <cols>
    <col min="1" max="1" width="20.140625" style="42" customWidth="1"/>
    <col min="2" max="2" width="9.7109375" style="42" customWidth="1"/>
    <col min="3" max="3" width="10.57421875" style="42" customWidth="1"/>
    <col min="4" max="4" width="10.00390625" style="42" customWidth="1"/>
    <col min="5" max="5" width="9.140625" style="42" customWidth="1"/>
    <col min="6" max="6" width="10.57421875" style="42" customWidth="1"/>
    <col min="7" max="7" width="10.7109375" style="42" customWidth="1"/>
    <col min="8" max="8" width="37.7109375" style="42" customWidth="1"/>
    <col min="9" max="16384" width="8.8515625" style="42" customWidth="1"/>
  </cols>
  <sheetData>
    <row r="1" spans="1:8" ht="1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751</v>
      </c>
      <c r="B2" s="86"/>
      <c r="C2" s="86"/>
      <c r="D2" s="86"/>
      <c r="E2" s="86"/>
      <c r="F2" s="86"/>
      <c r="G2" s="86"/>
      <c r="H2" s="86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734</v>
      </c>
      <c r="C6" s="57">
        <v>1.182</v>
      </c>
      <c r="D6" s="57">
        <v>0.021</v>
      </c>
      <c r="E6" s="47">
        <v>18</v>
      </c>
      <c r="F6" s="47">
        <f>D6*18</f>
        <v>0.378</v>
      </c>
      <c r="G6" s="48" t="s">
        <v>6</v>
      </c>
      <c r="H6" s="48" t="s">
        <v>8</v>
      </c>
    </row>
    <row r="7" spans="1:8" ht="15">
      <c r="A7" s="45" t="s">
        <v>7</v>
      </c>
      <c r="B7" s="46" t="s">
        <v>738</v>
      </c>
      <c r="C7" s="57">
        <v>11.586</v>
      </c>
      <c r="D7" s="57">
        <v>0.323</v>
      </c>
      <c r="E7" s="47">
        <v>18</v>
      </c>
      <c r="F7" s="47">
        <f aca="true" t="shared" si="0" ref="F7:F45">D7*18</f>
        <v>5.814</v>
      </c>
      <c r="G7" s="49" t="s">
        <v>6</v>
      </c>
      <c r="H7" s="49" t="s">
        <v>8</v>
      </c>
    </row>
    <row r="8" spans="1:8" ht="15">
      <c r="A8" s="45" t="s">
        <v>7</v>
      </c>
      <c r="B8" s="46" t="s">
        <v>892</v>
      </c>
      <c r="C8" s="57">
        <v>0.773</v>
      </c>
      <c r="D8" s="57">
        <v>0.503</v>
      </c>
      <c r="E8" s="47">
        <v>18</v>
      </c>
      <c r="F8" s="47">
        <f t="shared" si="0"/>
        <v>9.054</v>
      </c>
      <c r="G8" s="49" t="s">
        <v>6</v>
      </c>
      <c r="H8" s="49" t="s">
        <v>8</v>
      </c>
    </row>
    <row r="9" spans="1:8" ht="15">
      <c r="A9" s="45" t="s">
        <v>7</v>
      </c>
      <c r="B9" s="46" t="s">
        <v>442</v>
      </c>
      <c r="C9" s="57">
        <v>2.071</v>
      </c>
      <c r="D9" s="57">
        <v>2.055</v>
      </c>
      <c r="E9" s="47">
        <v>18</v>
      </c>
      <c r="F9" s="47">
        <f t="shared" si="0"/>
        <v>36.99</v>
      </c>
      <c r="G9" s="49" t="s">
        <v>6</v>
      </c>
      <c r="H9" s="49" t="s">
        <v>8</v>
      </c>
    </row>
    <row r="10" spans="1:8" ht="15">
      <c r="A10" s="45" t="s">
        <v>7</v>
      </c>
      <c r="B10" s="46" t="s">
        <v>439</v>
      </c>
      <c r="C10" s="57">
        <v>1.584</v>
      </c>
      <c r="D10" s="57">
        <v>1.578</v>
      </c>
      <c r="E10" s="47">
        <v>18</v>
      </c>
      <c r="F10" s="47">
        <f t="shared" si="0"/>
        <v>28.404</v>
      </c>
      <c r="G10" s="49" t="s">
        <v>6</v>
      </c>
      <c r="H10" s="49" t="s">
        <v>8</v>
      </c>
    </row>
    <row r="11" spans="1:8" ht="15">
      <c r="A11" s="45" t="s">
        <v>7</v>
      </c>
      <c r="B11" s="46" t="s">
        <v>747</v>
      </c>
      <c r="C11" s="57">
        <v>2.223</v>
      </c>
      <c r="D11" s="57">
        <v>0.62</v>
      </c>
      <c r="E11" s="47">
        <v>18</v>
      </c>
      <c r="F11" s="47">
        <f t="shared" si="0"/>
        <v>11.16</v>
      </c>
      <c r="G11" s="49" t="s">
        <v>6</v>
      </c>
      <c r="H11" s="49" t="s">
        <v>8</v>
      </c>
    </row>
    <row r="12" spans="1:8" s="73" customFormat="1" ht="15.75">
      <c r="A12" s="68"/>
      <c r="B12" s="66"/>
      <c r="C12" s="58">
        <f>SUM(C6:C11)</f>
        <v>19.419</v>
      </c>
      <c r="D12" s="58">
        <f>SUM(D6:D11)</f>
        <v>5.1000000000000005</v>
      </c>
      <c r="E12" s="53">
        <v>18</v>
      </c>
      <c r="F12" s="53">
        <f t="shared" si="0"/>
        <v>91.80000000000001</v>
      </c>
      <c r="G12" s="54"/>
      <c r="H12" s="30" t="s">
        <v>213</v>
      </c>
    </row>
    <row r="13" spans="1:8" ht="15">
      <c r="A13" s="45" t="s">
        <v>7</v>
      </c>
      <c r="B13" s="46" t="s">
        <v>437</v>
      </c>
      <c r="C13" s="57">
        <v>4.888</v>
      </c>
      <c r="D13" s="57">
        <v>0.034</v>
      </c>
      <c r="E13" s="47">
        <v>18</v>
      </c>
      <c r="F13" s="47">
        <f t="shared" si="0"/>
        <v>0.6120000000000001</v>
      </c>
      <c r="G13" s="49" t="s">
        <v>6</v>
      </c>
      <c r="H13" s="49" t="s">
        <v>938</v>
      </c>
    </row>
    <row r="14" spans="1:8" ht="15">
      <c r="A14" s="45" t="s">
        <v>7</v>
      </c>
      <c r="B14" s="46" t="s">
        <v>437</v>
      </c>
      <c r="C14" s="57">
        <v>4.888</v>
      </c>
      <c r="D14" s="57">
        <v>0.13</v>
      </c>
      <c r="E14" s="47">
        <v>18</v>
      </c>
      <c r="F14" s="47">
        <f t="shared" si="0"/>
        <v>2.34</v>
      </c>
      <c r="G14" s="49" t="s">
        <v>6</v>
      </c>
      <c r="H14" s="49" t="s">
        <v>938</v>
      </c>
    </row>
    <row r="15" spans="1:8" ht="15">
      <c r="A15" s="45" t="s">
        <v>7</v>
      </c>
      <c r="B15" s="46" t="s">
        <v>742</v>
      </c>
      <c r="C15" s="57">
        <v>0.733</v>
      </c>
      <c r="D15" s="57">
        <v>0.707</v>
      </c>
      <c r="E15" s="47">
        <v>18</v>
      </c>
      <c r="F15" s="47">
        <f t="shared" si="0"/>
        <v>12.725999999999999</v>
      </c>
      <c r="G15" s="49" t="s">
        <v>6</v>
      </c>
      <c r="H15" s="49" t="s">
        <v>938</v>
      </c>
    </row>
    <row r="16" spans="1:8" ht="15">
      <c r="A16" s="45" t="s">
        <v>7</v>
      </c>
      <c r="B16" s="46" t="s">
        <v>740</v>
      </c>
      <c r="C16" s="57">
        <v>0.945</v>
      </c>
      <c r="D16" s="57">
        <v>0.884</v>
      </c>
      <c r="E16" s="47">
        <v>18</v>
      </c>
      <c r="F16" s="47">
        <f t="shared" si="0"/>
        <v>15.912</v>
      </c>
      <c r="G16" s="49" t="s">
        <v>6</v>
      </c>
      <c r="H16" s="49" t="s">
        <v>938</v>
      </c>
    </row>
    <row r="17" spans="1:8" ht="15">
      <c r="A17" s="45" t="s">
        <v>7</v>
      </c>
      <c r="B17" s="46" t="s">
        <v>743</v>
      </c>
      <c r="C17" s="57">
        <v>0.712</v>
      </c>
      <c r="D17" s="57">
        <v>0.694</v>
      </c>
      <c r="E17" s="47">
        <v>18</v>
      </c>
      <c r="F17" s="47">
        <f t="shared" si="0"/>
        <v>12.491999999999999</v>
      </c>
      <c r="G17" s="49" t="s">
        <v>6</v>
      </c>
      <c r="H17" s="49" t="s">
        <v>938</v>
      </c>
    </row>
    <row r="18" spans="1:8" ht="15">
      <c r="A18" s="45" t="s">
        <v>7</v>
      </c>
      <c r="B18" s="46" t="s">
        <v>734</v>
      </c>
      <c r="C18" s="57">
        <v>1.182</v>
      </c>
      <c r="D18" s="57">
        <v>1.027</v>
      </c>
      <c r="E18" s="47">
        <v>18</v>
      </c>
      <c r="F18" s="47">
        <f t="shared" si="0"/>
        <v>18.485999999999997</v>
      </c>
      <c r="G18" s="49" t="s">
        <v>6</v>
      </c>
      <c r="H18" s="49" t="s">
        <v>938</v>
      </c>
    </row>
    <row r="19" spans="1:8" ht="15">
      <c r="A19" s="45" t="s">
        <v>7</v>
      </c>
      <c r="B19" s="46" t="s">
        <v>737</v>
      </c>
      <c r="C19" s="57">
        <v>2.295</v>
      </c>
      <c r="D19" s="57">
        <v>1.049</v>
      </c>
      <c r="E19" s="47">
        <v>18</v>
      </c>
      <c r="F19" s="47">
        <f t="shared" si="0"/>
        <v>18.881999999999998</v>
      </c>
      <c r="G19" s="49" t="s">
        <v>6</v>
      </c>
      <c r="H19" s="49" t="s">
        <v>938</v>
      </c>
    </row>
    <row r="20" spans="1:8" ht="15">
      <c r="A20" s="45" t="s">
        <v>7</v>
      </c>
      <c r="B20" s="46" t="s">
        <v>738</v>
      </c>
      <c r="C20" s="57">
        <v>11.586</v>
      </c>
      <c r="D20" s="57">
        <v>0.498</v>
      </c>
      <c r="E20" s="47">
        <v>18</v>
      </c>
      <c r="F20" s="47">
        <f t="shared" si="0"/>
        <v>8.964</v>
      </c>
      <c r="G20" s="49" t="s">
        <v>6</v>
      </c>
      <c r="H20" s="49" t="s">
        <v>938</v>
      </c>
    </row>
    <row r="21" spans="1:8" ht="15">
      <c r="A21" s="45" t="s">
        <v>7</v>
      </c>
      <c r="B21" s="46" t="s">
        <v>738</v>
      </c>
      <c r="C21" s="57">
        <v>11.586</v>
      </c>
      <c r="D21" s="57">
        <v>1.39</v>
      </c>
      <c r="E21" s="47">
        <v>18</v>
      </c>
      <c r="F21" s="47">
        <f t="shared" si="0"/>
        <v>25.02</v>
      </c>
      <c r="G21" s="49" t="s">
        <v>6</v>
      </c>
      <c r="H21" s="49" t="s">
        <v>938</v>
      </c>
    </row>
    <row r="22" spans="1:8" ht="15">
      <c r="A22" s="45" t="s">
        <v>7</v>
      </c>
      <c r="B22" s="46" t="s">
        <v>738</v>
      </c>
      <c r="C22" s="57">
        <v>11.586</v>
      </c>
      <c r="D22" s="57">
        <v>2.686</v>
      </c>
      <c r="E22" s="47">
        <v>18</v>
      </c>
      <c r="F22" s="47">
        <f t="shared" si="0"/>
        <v>48.348</v>
      </c>
      <c r="G22" s="49" t="s">
        <v>6</v>
      </c>
      <c r="H22" s="49" t="s">
        <v>938</v>
      </c>
    </row>
    <row r="23" spans="1:8" ht="15">
      <c r="A23" s="45" t="s">
        <v>7</v>
      </c>
      <c r="B23" s="46" t="s">
        <v>744</v>
      </c>
      <c r="C23" s="57">
        <v>0.385</v>
      </c>
      <c r="D23" s="57">
        <v>0.384</v>
      </c>
      <c r="E23" s="47">
        <v>18</v>
      </c>
      <c r="F23" s="47">
        <f t="shared" si="0"/>
        <v>6.912</v>
      </c>
      <c r="G23" s="49" t="s">
        <v>6</v>
      </c>
      <c r="H23" s="49" t="s">
        <v>938</v>
      </c>
    </row>
    <row r="24" spans="1:8" ht="15">
      <c r="A24" s="45" t="s">
        <v>7</v>
      </c>
      <c r="B24" s="46" t="s">
        <v>746</v>
      </c>
      <c r="C24" s="57">
        <v>0.247</v>
      </c>
      <c r="D24" s="57">
        <v>0.243</v>
      </c>
      <c r="E24" s="47">
        <v>18</v>
      </c>
      <c r="F24" s="47">
        <f t="shared" si="0"/>
        <v>4.374</v>
      </c>
      <c r="G24" s="49" t="s">
        <v>6</v>
      </c>
      <c r="H24" s="49" t="s">
        <v>938</v>
      </c>
    </row>
    <row r="25" spans="1:8" ht="15">
      <c r="A25" s="45" t="s">
        <v>7</v>
      </c>
      <c r="B25" s="46" t="s">
        <v>739</v>
      </c>
      <c r="C25" s="57">
        <v>1.165</v>
      </c>
      <c r="D25" s="57">
        <v>0.949</v>
      </c>
      <c r="E25" s="47">
        <v>18</v>
      </c>
      <c r="F25" s="47">
        <f t="shared" si="0"/>
        <v>17.082</v>
      </c>
      <c r="G25" s="49" t="s">
        <v>6</v>
      </c>
      <c r="H25" s="49" t="s">
        <v>938</v>
      </c>
    </row>
    <row r="26" spans="1:8" ht="15">
      <c r="A26" s="45" t="s">
        <v>7</v>
      </c>
      <c r="B26" s="46" t="s">
        <v>745</v>
      </c>
      <c r="C26" s="57">
        <v>0.326</v>
      </c>
      <c r="D26" s="57">
        <v>0.284</v>
      </c>
      <c r="E26" s="47">
        <v>18</v>
      </c>
      <c r="F26" s="47">
        <f t="shared" si="0"/>
        <v>5.111999999999999</v>
      </c>
      <c r="G26" s="49" t="s">
        <v>6</v>
      </c>
      <c r="H26" s="49" t="s">
        <v>938</v>
      </c>
    </row>
    <row r="27" spans="1:8" ht="15">
      <c r="A27" s="45" t="s">
        <v>7</v>
      </c>
      <c r="B27" s="46" t="s">
        <v>741</v>
      </c>
      <c r="C27" s="57">
        <v>1.96</v>
      </c>
      <c r="D27" s="57">
        <v>0.767</v>
      </c>
      <c r="E27" s="47">
        <v>18</v>
      </c>
      <c r="F27" s="47">
        <f t="shared" si="0"/>
        <v>13.806000000000001</v>
      </c>
      <c r="G27" s="49" t="s">
        <v>6</v>
      </c>
      <c r="H27" s="49" t="s">
        <v>938</v>
      </c>
    </row>
    <row r="28" spans="1:8" ht="15">
      <c r="A28" s="45" t="s">
        <v>7</v>
      </c>
      <c r="B28" s="46" t="s">
        <v>750</v>
      </c>
      <c r="C28" s="57">
        <v>2.284</v>
      </c>
      <c r="D28" s="57">
        <v>0.581</v>
      </c>
      <c r="E28" s="47">
        <v>18</v>
      </c>
      <c r="F28" s="47">
        <f t="shared" si="0"/>
        <v>10.457999999999998</v>
      </c>
      <c r="G28" s="49" t="s">
        <v>6</v>
      </c>
      <c r="H28" s="49" t="s">
        <v>938</v>
      </c>
    </row>
    <row r="29" spans="1:8" ht="15">
      <c r="A29" s="45" t="s">
        <v>7</v>
      </c>
      <c r="B29" s="46" t="s">
        <v>750</v>
      </c>
      <c r="C29" s="57">
        <v>2.284</v>
      </c>
      <c r="D29" s="57">
        <v>0.886</v>
      </c>
      <c r="E29" s="47">
        <v>18</v>
      </c>
      <c r="F29" s="47">
        <f t="shared" si="0"/>
        <v>15.948</v>
      </c>
      <c r="G29" s="49" t="s">
        <v>6</v>
      </c>
      <c r="H29" s="49" t="s">
        <v>938</v>
      </c>
    </row>
    <row r="30" spans="1:8" s="73" customFormat="1" ht="15.75">
      <c r="A30" s="68"/>
      <c r="B30" s="66"/>
      <c r="C30" s="58">
        <f>SUM(C13:C29)</f>
        <v>59.05199999999999</v>
      </c>
      <c r="D30" s="58">
        <f>SUM(D13:D29)</f>
        <v>13.193</v>
      </c>
      <c r="E30" s="53">
        <v>18</v>
      </c>
      <c r="F30" s="53">
        <f t="shared" si="0"/>
        <v>237.474</v>
      </c>
      <c r="G30" s="54"/>
      <c r="H30" s="30" t="s">
        <v>213</v>
      </c>
    </row>
    <row r="31" spans="1:8" ht="15">
      <c r="A31" s="45" t="s">
        <v>7</v>
      </c>
      <c r="B31" s="46" t="s">
        <v>741</v>
      </c>
      <c r="C31" s="57">
        <v>1.96</v>
      </c>
      <c r="D31" s="57">
        <v>0.212</v>
      </c>
      <c r="E31" s="47">
        <v>18</v>
      </c>
      <c r="F31" s="47">
        <f t="shared" si="0"/>
        <v>3.816</v>
      </c>
      <c r="G31" s="49" t="s">
        <v>6</v>
      </c>
      <c r="H31" s="49" t="s">
        <v>965</v>
      </c>
    </row>
    <row r="32" spans="1:8" ht="15">
      <c r="A32" s="45" t="s">
        <v>7</v>
      </c>
      <c r="B32" s="46" t="s">
        <v>741</v>
      </c>
      <c r="C32" s="57">
        <v>1.96</v>
      </c>
      <c r="D32" s="57">
        <v>0.695</v>
      </c>
      <c r="E32" s="47">
        <v>18</v>
      </c>
      <c r="F32" s="47">
        <f t="shared" si="0"/>
        <v>12.51</v>
      </c>
      <c r="G32" s="49" t="s">
        <v>6</v>
      </c>
      <c r="H32" s="49" t="s">
        <v>965</v>
      </c>
    </row>
    <row r="33" spans="1:8" s="73" customFormat="1" ht="15.75">
      <c r="A33" s="68"/>
      <c r="B33" s="66"/>
      <c r="C33" s="58">
        <f>SUM(C31:C32)</f>
        <v>3.92</v>
      </c>
      <c r="D33" s="58">
        <f>SUM(D31:D32)</f>
        <v>0.9069999999999999</v>
      </c>
      <c r="E33" s="53">
        <v>18</v>
      </c>
      <c r="F33" s="53">
        <f t="shared" si="0"/>
        <v>16.325999999999997</v>
      </c>
      <c r="G33" s="54"/>
      <c r="H33" s="30" t="s">
        <v>213</v>
      </c>
    </row>
    <row r="34" spans="1:8" ht="15">
      <c r="A34" s="45" t="s">
        <v>7</v>
      </c>
      <c r="B34" s="46" t="s">
        <v>736</v>
      </c>
      <c r="C34" s="57">
        <v>1.597</v>
      </c>
      <c r="D34" s="57">
        <v>0.327</v>
      </c>
      <c r="E34" s="47">
        <v>18</v>
      </c>
      <c r="F34" s="47">
        <f t="shared" si="0"/>
        <v>5.886</v>
      </c>
      <c r="G34" s="49" t="s">
        <v>6</v>
      </c>
      <c r="H34" s="49" t="s">
        <v>939</v>
      </c>
    </row>
    <row r="35" spans="1:8" ht="15">
      <c r="A35" s="45" t="s">
        <v>7</v>
      </c>
      <c r="B35" s="46" t="s">
        <v>735</v>
      </c>
      <c r="C35" s="57">
        <v>0.391</v>
      </c>
      <c r="D35" s="57">
        <v>0.349</v>
      </c>
      <c r="E35" s="47">
        <v>18</v>
      </c>
      <c r="F35" s="47">
        <f t="shared" si="0"/>
        <v>6.282</v>
      </c>
      <c r="G35" s="49" t="s">
        <v>6</v>
      </c>
      <c r="H35" s="49" t="s">
        <v>939</v>
      </c>
    </row>
    <row r="36" spans="1:8" ht="15">
      <c r="A36" s="45" t="s">
        <v>7</v>
      </c>
      <c r="B36" s="46" t="s">
        <v>731</v>
      </c>
      <c r="C36" s="57">
        <v>1.532</v>
      </c>
      <c r="D36" s="57">
        <v>1.467</v>
      </c>
      <c r="E36" s="47">
        <v>18</v>
      </c>
      <c r="F36" s="47">
        <f t="shared" si="0"/>
        <v>26.406000000000002</v>
      </c>
      <c r="G36" s="49" t="s">
        <v>6</v>
      </c>
      <c r="H36" s="49" t="s">
        <v>939</v>
      </c>
    </row>
    <row r="37" spans="1:8" ht="15">
      <c r="A37" s="45" t="s">
        <v>7</v>
      </c>
      <c r="B37" s="46" t="s">
        <v>733</v>
      </c>
      <c r="C37" s="57">
        <v>1.235</v>
      </c>
      <c r="D37" s="57">
        <v>0.701</v>
      </c>
      <c r="E37" s="47">
        <v>18</v>
      </c>
      <c r="F37" s="47">
        <f t="shared" si="0"/>
        <v>12.617999999999999</v>
      </c>
      <c r="G37" s="49" t="s">
        <v>6</v>
      </c>
      <c r="H37" s="49" t="s">
        <v>939</v>
      </c>
    </row>
    <row r="38" spans="1:8" ht="15">
      <c r="A38" s="45" t="s">
        <v>7</v>
      </c>
      <c r="B38" s="46" t="s">
        <v>738</v>
      </c>
      <c r="C38" s="57">
        <v>11.586</v>
      </c>
      <c r="D38" s="57">
        <v>0.956</v>
      </c>
      <c r="E38" s="47">
        <v>18</v>
      </c>
      <c r="F38" s="47">
        <f t="shared" si="0"/>
        <v>17.208</v>
      </c>
      <c r="G38" s="49" t="s">
        <v>6</v>
      </c>
      <c r="H38" s="49" t="s">
        <v>939</v>
      </c>
    </row>
    <row r="39" spans="1:8" ht="15">
      <c r="A39" s="45" t="s">
        <v>7</v>
      </c>
      <c r="B39" s="46" t="s">
        <v>748</v>
      </c>
      <c r="C39" s="57">
        <v>0.287</v>
      </c>
      <c r="D39" s="57">
        <v>0.277</v>
      </c>
      <c r="E39" s="47">
        <v>18</v>
      </c>
      <c r="F39" s="47">
        <f t="shared" si="0"/>
        <v>4.986000000000001</v>
      </c>
      <c r="G39" s="49" t="s">
        <v>6</v>
      </c>
      <c r="H39" s="49" t="s">
        <v>939</v>
      </c>
    </row>
    <row r="40" spans="1:8" ht="15">
      <c r="A40" s="45" t="s">
        <v>7</v>
      </c>
      <c r="B40" s="46" t="s">
        <v>749</v>
      </c>
      <c r="C40" s="57">
        <v>0.817</v>
      </c>
      <c r="D40" s="57">
        <v>0.817</v>
      </c>
      <c r="E40" s="47">
        <v>18</v>
      </c>
      <c r="F40" s="47">
        <f t="shared" si="0"/>
        <v>14.706</v>
      </c>
      <c r="G40" s="49" t="s">
        <v>6</v>
      </c>
      <c r="H40" s="49" t="s">
        <v>939</v>
      </c>
    </row>
    <row r="41" spans="1:8" ht="15">
      <c r="A41" s="45" t="s">
        <v>7</v>
      </c>
      <c r="B41" s="46" t="s">
        <v>732</v>
      </c>
      <c r="C41" s="57">
        <v>5.433</v>
      </c>
      <c r="D41" s="57">
        <v>0.978</v>
      </c>
      <c r="E41" s="47">
        <v>18</v>
      </c>
      <c r="F41" s="47">
        <f t="shared" si="0"/>
        <v>17.604</v>
      </c>
      <c r="G41" s="49" t="s">
        <v>6</v>
      </c>
      <c r="H41" s="49" t="s">
        <v>939</v>
      </c>
    </row>
    <row r="42" spans="1:8" s="73" customFormat="1" ht="15.75">
      <c r="A42" s="68"/>
      <c r="B42" s="66"/>
      <c r="C42" s="58">
        <f>SUM(C34:C41)</f>
        <v>22.878</v>
      </c>
      <c r="D42" s="58">
        <f>SUM(D34:D41)</f>
        <v>5.872</v>
      </c>
      <c r="E42" s="53">
        <v>18</v>
      </c>
      <c r="F42" s="53">
        <f t="shared" si="0"/>
        <v>105.696</v>
      </c>
      <c r="G42" s="54"/>
      <c r="H42" s="30" t="s">
        <v>213</v>
      </c>
    </row>
    <row r="43" spans="1:8" ht="15">
      <c r="A43" s="45" t="s">
        <v>7</v>
      </c>
      <c r="B43" s="46" t="s">
        <v>732</v>
      </c>
      <c r="C43" s="57">
        <v>5.433</v>
      </c>
      <c r="D43" s="57">
        <v>1.19</v>
      </c>
      <c r="E43" s="47">
        <v>18</v>
      </c>
      <c r="F43" s="47">
        <f t="shared" si="0"/>
        <v>21.419999999999998</v>
      </c>
      <c r="G43" s="49" t="s">
        <v>6</v>
      </c>
      <c r="H43" s="49" t="s">
        <v>940</v>
      </c>
    </row>
    <row r="44" spans="1:8" ht="15">
      <c r="A44" s="76"/>
      <c r="B44" s="65"/>
      <c r="C44" s="57">
        <f>SUM(C43)</f>
        <v>5.433</v>
      </c>
      <c r="D44" s="57">
        <f>SUM(D43)</f>
        <v>1.19</v>
      </c>
      <c r="E44" s="47">
        <v>18</v>
      </c>
      <c r="F44" s="47">
        <f t="shared" si="0"/>
        <v>21.419999999999998</v>
      </c>
      <c r="G44" s="49"/>
      <c r="H44" s="30" t="s">
        <v>213</v>
      </c>
    </row>
    <row r="45" spans="1:8" s="73" customFormat="1" ht="15.75">
      <c r="A45" s="54"/>
      <c r="B45" s="66"/>
      <c r="C45" s="58">
        <f>SUM(C12+C30+C33+C42+C44)</f>
        <v>110.702</v>
      </c>
      <c r="D45" s="58">
        <f>SUM(D12+D30+D33+D42+D44)</f>
        <v>26.262</v>
      </c>
      <c r="E45" s="58"/>
      <c r="F45" s="53">
        <f t="shared" si="0"/>
        <v>472.716</v>
      </c>
      <c r="G45" s="54"/>
      <c r="H45" s="31" t="s">
        <v>286</v>
      </c>
    </row>
  </sheetData>
  <sheetProtection/>
  <mergeCells count="2">
    <mergeCell ref="A1:H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">
      <selection activeCell="G6" sqref="G6"/>
    </sheetView>
  </sheetViews>
  <sheetFormatPr defaultColWidth="9.7109375" defaultRowHeight="12.75"/>
  <cols>
    <col min="1" max="1" width="19.7109375" style="19" customWidth="1"/>
    <col min="2" max="4" width="9.7109375" style="20" customWidth="1"/>
    <col min="5" max="5" width="10.28125" style="20" bestFit="1" customWidth="1"/>
    <col min="6" max="6" width="9.7109375" style="20" customWidth="1"/>
    <col min="7" max="7" width="15.421875" style="20" customWidth="1"/>
    <col min="8" max="8" width="31.00390625" style="19" customWidth="1"/>
    <col min="9" max="16384" width="9.7109375" style="1" customWidth="1"/>
  </cols>
  <sheetData>
    <row r="1" spans="1:8" ht="12.7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2.75">
      <c r="A2" s="86" t="s">
        <v>307</v>
      </c>
      <c r="B2" s="86"/>
      <c r="C2" s="86"/>
      <c r="D2" s="86"/>
      <c r="E2" s="86"/>
      <c r="F2" s="86"/>
      <c r="G2" s="86"/>
      <c r="H2" s="86"/>
    </row>
    <row r="3" spans="1:8" ht="12.75">
      <c r="A3" s="12"/>
      <c r="B3" s="12"/>
      <c r="C3" s="12"/>
      <c r="D3" s="12"/>
      <c r="E3" s="12"/>
      <c r="F3" s="12"/>
      <c r="G3" s="12"/>
      <c r="H3" s="12"/>
    </row>
    <row r="5" spans="1:8" ht="51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2.75">
      <c r="A6" s="45" t="s">
        <v>7</v>
      </c>
      <c r="B6" s="46" t="s">
        <v>290</v>
      </c>
      <c r="C6" s="57">
        <v>0.592</v>
      </c>
      <c r="D6" s="57">
        <v>0.526</v>
      </c>
      <c r="E6" s="47">
        <v>14</v>
      </c>
      <c r="F6" s="47">
        <f>D6*14</f>
        <v>7.364000000000001</v>
      </c>
      <c r="G6" s="48" t="s">
        <v>6</v>
      </c>
      <c r="H6" s="48" t="s">
        <v>8</v>
      </c>
    </row>
    <row r="7" spans="1:8" ht="12.75">
      <c r="A7" s="45" t="s">
        <v>7</v>
      </c>
      <c r="B7" s="46" t="s">
        <v>287</v>
      </c>
      <c r="C7" s="57">
        <v>2.217</v>
      </c>
      <c r="D7" s="57">
        <v>1.827</v>
      </c>
      <c r="E7" s="47">
        <v>14</v>
      </c>
      <c r="F7" s="47">
        <f aca="true" t="shared" si="0" ref="F7:F33">D7*14</f>
        <v>25.578</v>
      </c>
      <c r="G7" s="49" t="s">
        <v>6</v>
      </c>
      <c r="H7" s="49" t="s">
        <v>8</v>
      </c>
    </row>
    <row r="8" spans="1:8" ht="12.75">
      <c r="A8" s="45" t="s">
        <v>7</v>
      </c>
      <c r="B8" s="46" t="s">
        <v>292</v>
      </c>
      <c r="C8" s="57">
        <v>0.929</v>
      </c>
      <c r="D8" s="57">
        <v>0.584</v>
      </c>
      <c r="E8" s="47">
        <v>14</v>
      </c>
      <c r="F8" s="47">
        <f t="shared" si="0"/>
        <v>8.176</v>
      </c>
      <c r="G8" s="49" t="s">
        <v>6</v>
      </c>
      <c r="H8" s="49" t="s">
        <v>8</v>
      </c>
    </row>
    <row r="9" spans="1:8" ht="12.75">
      <c r="A9" s="45" t="s">
        <v>7</v>
      </c>
      <c r="B9" s="46" t="s">
        <v>289</v>
      </c>
      <c r="C9" s="57">
        <v>6.442</v>
      </c>
      <c r="D9" s="57">
        <v>1.787</v>
      </c>
      <c r="E9" s="47">
        <v>14</v>
      </c>
      <c r="F9" s="47">
        <f t="shared" si="0"/>
        <v>25.018</v>
      </c>
      <c r="G9" s="49" t="s">
        <v>6</v>
      </c>
      <c r="H9" s="49" t="s">
        <v>8</v>
      </c>
    </row>
    <row r="10" spans="1:8" ht="12.75">
      <c r="A10" s="45" t="s">
        <v>7</v>
      </c>
      <c r="B10" s="46" t="s">
        <v>293</v>
      </c>
      <c r="C10" s="57">
        <v>2.026</v>
      </c>
      <c r="D10" s="57">
        <v>0.193</v>
      </c>
      <c r="E10" s="47">
        <v>14</v>
      </c>
      <c r="F10" s="47">
        <f t="shared" si="0"/>
        <v>2.702</v>
      </c>
      <c r="G10" s="49" t="s">
        <v>6</v>
      </c>
      <c r="H10" s="49" t="s">
        <v>8</v>
      </c>
    </row>
    <row r="11" spans="1:8" ht="12.75">
      <c r="A11" s="45" t="s">
        <v>7</v>
      </c>
      <c r="B11" s="46" t="s">
        <v>288</v>
      </c>
      <c r="C11" s="57">
        <v>1.737</v>
      </c>
      <c r="D11" s="57">
        <v>1.418</v>
      </c>
      <c r="E11" s="47">
        <v>14</v>
      </c>
      <c r="F11" s="47">
        <f t="shared" si="0"/>
        <v>19.852</v>
      </c>
      <c r="G11" s="49" t="s">
        <v>6</v>
      </c>
      <c r="H11" s="49" t="s">
        <v>8</v>
      </c>
    </row>
    <row r="12" spans="1:8" ht="12.75">
      <c r="A12" s="68"/>
      <c r="B12" s="66"/>
      <c r="C12" s="58">
        <f>SUM(C6:C11)</f>
        <v>13.943</v>
      </c>
      <c r="D12" s="58">
        <f>SUM(D6:D11)</f>
        <v>6.335</v>
      </c>
      <c r="E12" s="53">
        <v>14</v>
      </c>
      <c r="F12" s="53">
        <f>SUM(F6:F11)</f>
        <v>88.69</v>
      </c>
      <c r="G12" s="54"/>
      <c r="H12" s="11" t="s">
        <v>213</v>
      </c>
    </row>
    <row r="13" spans="1:8" ht="12.75">
      <c r="A13" s="45" t="s">
        <v>7</v>
      </c>
      <c r="B13" s="46" t="s">
        <v>297</v>
      </c>
      <c r="C13" s="57">
        <v>4.927</v>
      </c>
      <c r="D13" s="57">
        <v>2.965</v>
      </c>
      <c r="E13" s="47">
        <v>14</v>
      </c>
      <c r="F13" s="47">
        <f t="shared" si="0"/>
        <v>41.51</v>
      </c>
      <c r="G13" s="49" t="s">
        <v>6</v>
      </c>
      <c r="H13" s="49" t="s">
        <v>930</v>
      </c>
    </row>
    <row r="14" spans="1:8" ht="12.75">
      <c r="A14" s="45" t="s">
        <v>7</v>
      </c>
      <c r="B14" s="46" t="s">
        <v>301</v>
      </c>
      <c r="C14" s="57">
        <v>0.293</v>
      </c>
      <c r="D14" s="57">
        <v>0.293</v>
      </c>
      <c r="E14" s="47">
        <v>14</v>
      </c>
      <c r="F14" s="47">
        <f t="shared" si="0"/>
        <v>4.101999999999999</v>
      </c>
      <c r="G14" s="49" t="s">
        <v>6</v>
      </c>
      <c r="H14" s="49" t="s">
        <v>930</v>
      </c>
    </row>
    <row r="15" spans="1:8" ht="12.75">
      <c r="A15" s="45" t="s">
        <v>7</v>
      </c>
      <c r="B15" s="46" t="s">
        <v>299</v>
      </c>
      <c r="C15" s="57">
        <v>0.669</v>
      </c>
      <c r="D15" s="57">
        <v>0.627</v>
      </c>
      <c r="E15" s="47">
        <v>14</v>
      </c>
      <c r="F15" s="47">
        <f t="shared" si="0"/>
        <v>8.778</v>
      </c>
      <c r="G15" s="49" t="s">
        <v>6</v>
      </c>
      <c r="H15" s="49" t="s">
        <v>930</v>
      </c>
    </row>
    <row r="16" spans="1:8" ht="12.75">
      <c r="A16" s="45" t="s">
        <v>7</v>
      </c>
      <c r="B16" s="46" t="s">
        <v>298</v>
      </c>
      <c r="C16" s="57">
        <v>0.941</v>
      </c>
      <c r="D16" s="57">
        <v>0.761</v>
      </c>
      <c r="E16" s="47">
        <v>14</v>
      </c>
      <c r="F16" s="47">
        <f t="shared" si="0"/>
        <v>10.654</v>
      </c>
      <c r="G16" s="49" t="s">
        <v>6</v>
      </c>
      <c r="H16" s="49" t="s">
        <v>930</v>
      </c>
    </row>
    <row r="17" spans="1:8" ht="12.75">
      <c r="A17" s="45" t="s">
        <v>7</v>
      </c>
      <c r="B17" s="46" t="s">
        <v>302</v>
      </c>
      <c r="C17" s="57">
        <v>1.06</v>
      </c>
      <c r="D17" s="57">
        <v>0.138</v>
      </c>
      <c r="E17" s="47">
        <v>14</v>
      </c>
      <c r="F17" s="47">
        <f t="shared" si="0"/>
        <v>1.9320000000000002</v>
      </c>
      <c r="G17" s="49" t="s">
        <v>6</v>
      </c>
      <c r="H17" s="49" t="s">
        <v>930</v>
      </c>
    </row>
    <row r="18" spans="1:8" ht="12.75">
      <c r="A18" s="45" t="s">
        <v>7</v>
      </c>
      <c r="B18" s="46" t="s">
        <v>920</v>
      </c>
      <c r="C18" s="57">
        <v>1.749</v>
      </c>
      <c r="D18" s="57">
        <v>0.202</v>
      </c>
      <c r="E18" s="47">
        <v>14</v>
      </c>
      <c r="F18" s="47">
        <f t="shared" si="0"/>
        <v>2.8280000000000003</v>
      </c>
      <c r="G18" s="49" t="s">
        <v>6</v>
      </c>
      <c r="H18" s="49" t="s">
        <v>930</v>
      </c>
    </row>
    <row r="19" spans="1:8" ht="12.75">
      <c r="A19" s="45" t="s">
        <v>7</v>
      </c>
      <c r="B19" s="46" t="s">
        <v>921</v>
      </c>
      <c r="C19" s="57">
        <v>0.878</v>
      </c>
      <c r="D19" s="57">
        <v>0.188</v>
      </c>
      <c r="E19" s="47">
        <v>14</v>
      </c>
      <c r="F19" s="47">
        <f t="shared" si="0"/>
        <v>2.632</v>
      </c>
      <c r="G19" s="49" t="s">
        <v>6</v>
      </c>
      <c r="H19" s="49" t="s">
        <v>930</v>
      </c>
    </row>
    <row r="20" spans="1:8" ht="12.75">
      <c r="A20" s="45" t="s">
        <v>7</v>
      </c>
      <c r="B20" s="46" t="s">
        <v>300</v>
      </c>
      <c r="C20" s="57">
        <v>2.336</v>
      </c>
      <c r="D20" s="57">
        <v>0.373</v>
      </c>
      <c r="E20" s="47">
        <v>14</v>
      </c>
      <c r="F20" s="47">
        <f t="shared" si="0"/>
        <v>5.2219999999999995</v>
      </c>
      <c r="G20" s="49" t="s">
        <v>6</v>
      </c>
      <c r="H20" s="49" t="s">
        <v>930</v>
      </c>
    </row>
    <row r="21" spans="1:8" ht="12.75">
      <c r="A21" s="68"/>
      <c r="B21" s="66"/>
      <c r="C21" s="58">
        <f>SUM(C13:C20)</f>
        <v>12.853</v>
      </c>
      <c r="D21" s="58">
        <f>SUM(D13:D20)</f>
        <v>5.547</v>
      </c>
      <c r="E21" s="53">
        <v>14</v>
      </c>
      <c r="F21" s="53">
        <f>SUM(F13:F20)</f>
        <v>77.658</v>
      </c>
      <c r="G21" s="54"/>
      <c r="H21" s="11" t="s">
        <v>213</v>
      </c>
    </row>
    <row r="22" spans="1:8" ht="12.75">
      <c r="A22" s="45" t="s">
        <v>7</v>
      </c>
      <c r="B22" s="46" t="s">
        <v>296</v>
      </c>
      <c r="C22" s="57">
        <v>2.046</v>
      </c>
      <c r="D22" s="57">
        <v>0.949</v>
      </c>
      <c r="E22" s="47">
        <v>14</v>
      </c>
      <c r="F22" s="47">
        <f t="shared" si="0"/>
        <v>13.286</v>
      </c>
      <c r="G22" s="49" t="s">
        <v>6</v>
      </c>
      <c r="H22" s="49" t="s">
        <v>931</v>
      </c>
    </row>
    <row r="23" spans="1:8" ht="12.75">
      <c r="A23" s="76"/>
      <c r="B23" s="65"/>
      <c r="C23" s="58">
        <f>SUM(C22)</f>
        <v>2.046</v>
      </c>
      <c r="D23" s="58">
        <f>SUM(D22)</f>
        <v>0.949</v>
      </c>
      <c r="E23" s="53">
        <v>14</v>
      </c>
      <c r="F23" s="53">
        <f>SUM(F22)</f>
        <v>13.286</v>
      </c>
      <c r="G23" s="49"/>
      <c r="H23" s="11" t="s">
        <v>213</v>
      </c>
    </row>
    <row r="24" spans="1:8" ht="12.75">
      <c r="A24" s="45" t="s">
        <v>7</v>
      </c>
      <c r="B24" s="46" t="s">
        <v>304</v>
      </c>
      <c r="C24" s="57">
        <v>1.393</v>
      </c>
      <c r="D24" s="57">
        <v>0.49</v>
      </c>
      <c r="E24" s="47">
        <v>14</v>
      </c>
      <c r="F24" s="47">
        <f t="shared" si="0"/>
        <v>6.859999999999999</v>
      </c>
      <c r="G24" s="49" t="s">
        <v>6</v>
      </c>
      <c r="H24" s="49" t="s">
        <v>932</v>
      </c>
    </row>
    <row r="25" spans="1:8" ht="12.75">
      <c r="A25" s="45" t="s">
        <v>7</v>
      </c>
      <c r="B25" s="46" t="s">
        <v>303</v>
      </c>
      <c r="C25" s="57">
        <v>0.892</v>
      </c>
      <c r="D25" s="57">
        <v>0.892</v>
      </c>
      <c r="E25" s="47">
        <v>14</v>
      </c>
      <c r="F25" s="47">
        <f t="shared" si="0"/>
        <v>12.488</v>
      </c>
      <c r="G25" s="49" t="s">
        <v>6</v>
      </c>
      <c r="H25" s="49" t="s">
        <v>932</v>
      </c>
    </row>
    <row r="26" spans="1:8" ht="12.75">
      <c r="A26" s="45" t="s">
        <v>7</v>
      </c>
      <c r="B26" s="46" t="s">
        <v>305</v>
      </c>
      <c r="C26" s="57">
        <v>1.955</v>
      </c>
      <c r="D26" s="57">
        <v>0.429</v>
      </c>
      <c r="E26" s="47">
        <v>14</v>
      </c>
      <c r="F26" s="47">
        <f t="shared" si="0"/>
        <v>6.006</v>
      </c>
      <c r="G26" s="49" t="s">
        <v>922</v>
      </c>
      <c r="H26" s="49" t="s">
        <v>932</v>
      </c>
    </row>
    <row r="27" spans="1:8" ht="12.75">
      <c r="A27" s="45" t="s">
        <v>7</v>
      </c>
      <c r="B27" s="46" t="s">
        <v>300</v>
      </c>
      <c r="C27" s="57">
        <v>2.336</v>
      </c>
      <c r="D27" s="57">
        <v>0.306</v>
      </c>
      <c r="E27" s="47">
        <v>14</v>
      </c>
      <c r="F27" s="47">
        <f t="shared" si="0"/>
        <v>4.284</v>
      </c>
      <c r="G27" s="49" t="s">
        <v>6</v>
      </c>
      <c r="H27" s="49" t="s">
        <v>932</v>
      </c>
    </row>
    <row r="28" spans="1:8" ht="12.75">
      <c r="A28" s="45" t="s">
        <v>7</v>
      </c>
      <c r="B28" s="46" t="s">
        <v>923</v>
      </c>
      <c r="C28" s="57">
        <v>1.783</v>
      </c>
      <c r="D28" s="57">
        <v>0.069</v>
      </c>
      <c r="E28" s="47">
        <v>14</v>
      </c>
      <c r="F28" s="47">
        <f t="shared" si="0"/>
        <v>0.9660000000000001</v>
      </c>
      <c r="G28" s="49" t="s">
        <v>6</v>
      </c>
      <c r="H28" s="49" t="s">
        <v>932</v>
      </c>
    </row>
    <row r="29" spans="1:8" ht="12.75">
      <c r="A29" s="76"/>
      <c r="B29" s="65"/>
      <c r="C29" s="58">
        <f>SUM(C24:C28)</f>
        <v>8.359</v>
      </c>
      <c r="D29" s="58">
        <f>SUM(D24:D28)</f>
        <v>2.186</v>
      </c>
      <c r="E29" s="53">
        <v>14</v>
      </c>
      <c r="F29" s="53">
        <f>SUM(F24:F28)</f>
        <v>30.604</v>
      </c>
      <c r="G29" s="49"/>
      <c r="H29" s="11" t="s">
        <v>213</v>
      </c>
    </row>
    <row r="30" spans="1:8" ht="12.75">
      <c r="A30" s="45" t="s">
        <v>7</v>
      </c>
      <c r="B30" s="46" t="s">
        <v>294</v>
      </c>
      <c r="C30" s="57">
        <v>3.175</v>
      </c>
      <c r="D30" s="57">
        <v>0.362</v>
      </c>
      <c r="E30" s="47">
        <v>14</v>
      </c>
      <c r="F30" s="47">
        <f t="shared" si="0"/>
        <v>5.068</v>
      </c>
      <c r="G30" s="49" t="s">
        <v>6</v>
      </c>
      <c r="H30" s="49" t="s">
        <v>933</v>
      </c>
    </row>
    <row r="31" spans="1:8" ht="12.75">
      <c r="A31" s="45" t="s">
        <v>7</v>
      </c>
      <c r="B31" s="46" t="s">
        <v>295</v>
      </c>
      <c r="C31" s="57">
        <v>3.893</v>
      </c>
      <c r="D31" s="57">
        <v>0.179</v>
      </c>
      <c r="E31" s="47">
        <v>14</v>
      </c>
      <c r="F31" s="47">
        <f t="shared" si="0"/>
        <v>2.506</v>
      </c>
      <c r="G31" s="49" t="s">
        <v>6</v>
      </c>
      <c r="H31" s="49" t="s">
        <v>933</v>
      </c>
    </row>
    <row r="32" spans="1:8" ht="12.75">
      <c r="A32" s="45" t="s">
        <v>7</v>
      </c>
      <c r="B32" s="46" t="s">
        <v>291</v>
      </c>
      <c r="C32" s="57">
        <v>1.1</v>
      </c>
      <c r="D32" s="57">
        <v>0.394</v>
      </c>
      <c r="E32" s="47">
        <v>14</v>
      </c>
      <c r="F32" s="47">
        <f t="shared" si="0"/>
        <v>5.516</v>
      </c>
      <c r="G32" s="49" t="s">
        <v>6</v>
      </c>
      <c r="H32" s="49" t="s">
        <v>933</v>
      </c>
    </row>
    <row r="33" spans="1:8" ht="12.75">
      <c r="A33" s="45" t="s">
        <v>7</v>
      </c>
      <c r="B33" s="46" t="s">
        <v>924</v>
      </c>
      <c r="C33" s="57">
        <v>4.414</v>
      </c>
      <c r="D33" s="57">
        <v>0.044</v>
      </c>
      <c r="E33" s="47">
        <v>14</v>
      </c>
      <c r="F33" s="47">
        <f t="shared" si="0"/>
        <v>0.616</v>
      </c>
      <c r="G33" s="49" t="s">
        <v>6</v>
      </c>
      <c r="H33" s="49" t="s">
        <v>933</v>
      </c>
    </row>
    <row r="34" spans="1:8" ht="12.75">
      <c r="A34" s="68"/>
      <c r="B34" s="66"/>
      <c r="C34" s="58">
        <f>SUM(C30:C33)</f>
        <v>12.581999999999999</v>
      </c>
      <c r="D34" s="58">
        <f>SUM(D30:D33)</f>
        <v>0.979</v>
      </c>
      <c r="E34" s="53">
        <v>14</v>
      </c>
      <c r="F34" s="53">
        <f>SUM(F30:F33)</f>
        <v>13.706</v>
      </c>
      <c r="G34" s="54"/>
      <c r="H34" s="11" t="s">
        <v>213</v>
      </c>
    </row>
    <row r="35" spans="1:8" ht="12.75">
      <c r="A35" s="64"/>
      <c r="B35" s="36"/>
      <c r="C35" s="21">
        <f>SUM(C12+C21+C23+C29+C34)</f>
        <v>49.783</v>
      </c>
      <c r="D35" s="21">
        <f>SUM(D12+D21+D23+D29+D34)</f>
        <v>15.995999999999999</v>
      </c>
      <c r="E35" s="21"/>
      <c r="F35" s="84">
        <f>SUM(F12+F21+F23+F29+F34)</f>
        <v>223.944</v>
      </c>
      <c r="G35" s="83"/>
      <c r="H35" s="82" t="s">
        <v>286</v>
      </c>
    </row>
    <row r="44" spans="1:8" s="2" customFormat="1" ht="12.75">
      <c r="A44" s="19"/>
      <c r="B44" s="20"/>
      <c r="C44" s="20"/>
      <c r="D44" s="20"/>
      <c r="E44" s="20"/>
      <c r="F44" s="20"/>
      <c r="G44" s="20"/>
      <c r="H44" s="19"/>
    </row>
    <row r="53" spans="1:8" s="2" customFormat="1" ht="12.75">
      <c r="A53" s="19"/>
      <c r="B53" s="20"/>
      <c r="C53" s="20"/>
      <c r="D53" s="20"/>
      <c r="E53" s="20"/>
      <c r="F53" s="20"/>
      <c r="G53" s="20"/>
      <c r="H53" s="19"/>
    </row>
    <row r="66" spans="1:8" s="2" customFormat="1" ht="12.75">
      <c r="A66" s="19"/>
      <c r="B66" s="20"/>
      <c r="C66" s="20"/>
      <c r="D66" s="20"/>
      <c r="E66" s="20"/>
      <c r="F66" s="20"/>
      <c r="G66" s="20"/>
      <c r="H66" s="19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64">
      <selection activeCell="H77" sqref="H77:H83"/>
    </sheetView>
  </sheetViews>
  <sheetFormatPr defaultColWidth="9.7109375" defaultRowHeight="12.75"/>
  <cols>
    <col min="1" max="1" width="21.00390625" style="40" customWidth="1"/>
    <col min="2" max="2" width="9.7109375" style="41" customWidth="1"/>
    <col min="3" max="3" width="10.28125" style="41" bestFit="1" customWidth="1"/>
    <col min="4" max="5" width="9.7109375" style="41" customWidth="1"/>
    <col min="6" max="6" width="12.421875" style="41" customWidth="1"/>
    <col min="7" max="7" width="11.57421875" style="41" customWidth="1"/>
    <col min="8" max="8" width="28.7109375" style="40" customWidth="1"/>
    <col min="9" max="9" width="9.7109375" style="43" customWidth="1"/>
    <col min="10" max="16384" width="9.7109375" style="42" customWidth="1"/>
  </cols>
  <sheetData>
    <row r="1" spans="1:8" ht="1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798</v>
      </c>
      <c r="B2" s="86"/>
      <c r="C2" s="86"/>
      <c r="D2" s="86"/>
      <c r="E2" s="86"/>
      <c r="F2" s="86"/>
      <c r="G2" s="86"/>
      <c r="H2" s="86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777</v>
      </c>
      <c r="C6" s="74">
        <v>3.205</v>
      </c>
      <c r="D6" s="74">
        <v>1.216</v>
      </c>
      <c r="E6" s="47">
        <v>14</v>
      </c>
      <c r="F6" s="47">
        <f>D6*14</f>
        <v>17.024</v>
      </c>
      <c r="G6" s="49" t="s">
        <v>6</v>
      </c>
      <c r="H6" s="49" t="s">
        <v>8</v>
      </c>
    </row>
    <row r="7" spans="1:8" ht="15">
      <c r="A7" s="45" t="s">
        <v>7</v>
      </c>
      <c r="B7" s="46" t="s">
        <v>775</v>
      </c>
      <c r="C7" s="74">
        <v>1.601</v>
      </c>
      <c r="D7" s="74">
        <v>0.994</v>
      </c>
      <c r="E7" s="47">
        <v>14</v>
      </c>
      <c r="F7" s="47">
        <f aca="true" t="shared" si="0" ref="F7:F70">D7*14</f>
        <v>13.916</v>
      </c>
      <c r="G7" s="49" t="s">
        <v>6</v>
      </c>
      <c r="H7" s="49" t="s">
        <v>8</v>
      </c>
    </row>
    <row r="8" spans="1:8" ht="15">
      <c r="A8" s="45" t="s">
        <v>7</v>
      </c>
      <c r="B8" s="46" t="s">
        <v>772</v>
      </c>
      <c r="C8" s="74">
        <v>3.123</v>
      </c>
      <c r="D8" s="74">
        <v>0.803</v>
      </c>
      <c r="E8" s="47">
        <v>14</v>
      </c>
      <c r="F8" s="47">
        <f t="shared" si="0"/>
        <v>11.242</v>
      </c>
      <c r="G8" s="49" t="s">
        <v>6</v>
      </c>
      <c r="H8" s="49" t="s">
        <v>8</v>
      </c>
    </row>
    <row r="9" spans="1:8" ht="15">
      <c r="A9" s="45" t="s">
        <v>7</v>
      </c>
      <c r="B9" s="46" t="s">
        <v>772</v>
      </c>
      <c r="C9" s="74">
        <v>3.123</v>
      </c>
      <c r="D9" s="74">
        <v>1.127</v>
      </c>
      <c r="E9" s="47">
        <v>14</v>
      </c>
      <c r="F9" s="47">
        <f t="shared" si="0"/>
        <v>15.778</v>
      </c>
      <c r="G9" s="49" t="s">
        <v>6</v>
      </c>
      <c r="H9" s="49" t="s">
        <v>8</v>
      </c>
    </row>
    <row r="10" spans="1:8" ht="15">
      <c r="A10" s="45" t="s">
        <v>7</v>
      </c>
      <c r="B10" s="46" t="s">
        <v>784</v>
      </c>
      <c r="C10" s="74">
        <v>5.513</v>
      </c>
      <c r="D10" s="74">
        <v>0.581</v>
      </c>
      <c r="E10" s="47">
        <v>14</v>
      </c>
      <c r="F10" s="47">
        <f t="shared" si="0"/>
        <v>8.134</v>
      </c>
      <c r="G10" s="49" t="s">
        <v>6</v>
      </c>
      <c r="H10" s="49" t="s">
        <v>8</v>
      </c>
    </row>
    <row r="11" spans="1:8" ht="15">
      <c r="A11" s="45" t="s">
        <v>7</v>
      </c>
      <c r="B11" s="46" t="s">
        <v>767</v>
      </c>
      <c r="C11" s="74">
        <v>3.207</v>
      </c>
      <c r="D11" s="74">
        <v>1.519</v>
      </c>
      <c r="E11" s="47">
        <v>14</v>
      </c>
      <c r="F11" s="47">
        <f t="shared" si="0"/>
        <v>21.266</v>
      </c>
      <c r="G11" s="49" t="s">
        <v>6</v>
      </c>
      <c r="H11" s="49" t="s">
        <v>8</v>
      </c>
    </row>
    <row r="12" spans="1:8" ht="15">
      <c r="A12" s="45" t="s">
        <v>7</v>
      </c>
      <c r="B12" s="46" t="s">
        <v>790</v>
      </c>
      <c r="C12" s="74">
        <v>5.744</v>
      </c>
      <c r="D12" s="74">
        <v>0.463</v>
      </c>
      <c r="E12" s="47">
        <v>14</v>
      </c>
      <c r="F12" s="47">
        <f t="shared" si="0"/>
        <v>6.482</v>
      </c>
      <c r="G12" s="49" t="s">
        <v>6</v>
      </c>
      <c r="H12" s="49" t="s">
        <v>8</v>
      </c>
    </row>
    <row r="13" spans="1:8" ht="15">
      <c r="A13" s="45" t="s">
        <v>7</v>
      </c>
      <c r="B13" s="46" t="s">
        <v>768</v>
      </c>
      <c r="C13" s="74">
        <v>2.328</v>
      </c>
      <c r="D13" s="74">
        <v>1.409</v>
      </c>
      <c r="E13" s="47">
        <v>14</v>
      </c>
      <c r="F13" s="47">
        <f t="shared" si="0"/>
        <v>19.726</v>
      </c>
      <c r="G13" s="49" t="s">
        <v>6</v>
      </c>
      <c r="H13" s="49" t="s">
        <v>8</v>
      </c>
    </row>
    <row r="14" spans="1:8" ht="15">
      <c r="A14" s="45" t="s">
        <v>7</v>
      </c>
      <c r="B14" s="46" t="s">
        <v>756</v>
      </c>
      <c r="C14" s="74">
        <v>9.808</v>
      </c>
      <c r="D14" s="74">
        <v>0.616</v>
      </c>
      <c r="E14" s="47">
        <v>14</v>
      </c>
      <c r="F14" s="47">
        <f t="shared" si="0"/>
        <v>8.624</v>
      </c>
      <c r="G14" s="49" t="s">
        <v>6</v>
      </c>
      <c r="H14" s="49" t="s">
        <v>8</v>
      </c>
    </row>
    <row r="15" spans="1:8" ht="15">
      <c r="A15" s="45" t="s">
        <v>7</v>
      </c>
      <c r="B15" s="46" t="s">
        <v>756</v>
      </c>
      <c r="C15" s="74">
        <v>9.808</v>
      </c>
      <c r="D15" s="74">
        <v>0.76</v>
      </c>
      <c r="E15" s="47">
        <v>14</v>
      </c>
      <c r="F15" s="47">
        <f t="shared" si="0"/>
        <v>10.64</v>
      </c>
      <c r="G15" s="49" t="s">
        <v>6</v>
      </c>
      <c r="H15" s="49" t="s">
        <v>8</v>
      </c>
    </row>
    <row r="16" spans="1:8" ht="15">
      <c r="A16" s="45" t="s">
        <v>7</v>
      </c>
      <c r="B16" s="46" t="s">
        <v>756</v>
      </c>
      <c r="C16" s="74">
        <v>9.808</v>
      </c>
      <c r="D16" s="74">
        <v>0.876</v>
      </c>
      <c r="E16" s="47">
        <v>14</v>
      </c>
      <c r="F16" s="47">
        <f t="shared" si="0"/>
        <v>12.264</v>
      </c>
      <c r="G16" s="49" t="s">
        <v>6</v>
      </c>
      <c r="H16" s="49" t="s">
        <v>8</v>
      </c>
    </row>
    <row r="17" spans="1:8" ht="15">
      <c r="A17" s="45" t="s">
        <v>7</v>
      </c>
      <c r="B17" s="46" t="s">
        <v>756</v>
      </c>
      <c r="C17" s="74">
        <v>9.808</v>
      </c>
      <c r="D17" s="74">
        <v>2.536</v>
      </c>
      <c r="E17" s="47">
        <v>14</v>
      </c>
      <c r="F17" s="47">
        <f t="shared" si="0"/>
        <v>35.504</v>
      </c>
      <c r="G17" s="49" t="s">
        <v>6</v>
      </c>
      <c r="H17" s="49" t="s">
        <v>8</v>
      </c>
    </row>
    <row r="18" spans="1:8" ht="15">
      <c r="A18" s="45" t="s">
        <v>7</v>
      </c>
      <c r="B18" s="46" t="s">
        <v>770</v>
      </c>
      <c r="C18" s="74">
        <v>4.611</v>
      </c>
      <c r="D18" s="74">
        <v>1.202</v>
      </c>
      <c r="E18" s="47">
        <v>14</v>
      </c>
      <c r="F18" s="47">
        <f t="shared" si="0"/>
        <v>16.828</v>
      </c>
      <c r="G18" s="49" t="s">
        <v>6</v>
      </c>
      <c r="H18" s="49" t="s">
        <v>8</v>
      </c>
    </row>
    <row r="19" spans="1:8" ht="15">
      <c r="A19" s="45" t="s">
        <v>7</v>
      </c>
      <c r="B19" s="46" t="s">
        <v>778</v>
      </c>
      <c r="C19" s="74">
        <v>3.02</v>
      </c>
      <c r="D19" s="74">
        <v>0.849</v>
      </c>
      <c r="E19" s="47">
        <v>14</v>
      </c>
      <c r="F19" s="47">
        <f t="shared" si="0"/>
        <v>11.886</v>
      </c>
      <c r="G19" s="49" t="s">
        <v>6</v>
      </c>
      <c r="H19" s="49" t="s">
        <v>8</v>
      </c>
    </row>
    <row r="20" spans="1:8" ht="15">
      <c r="A20" s="45" t="s">
        <v>7</v>
      </c>
      <c r="B20" s="46" t="s">
        <v>791</v>
      </c>
      <c r="C20" s="74">
        <v>2.213</v>
      </c>
      <c r="D20" s="74">
        <v>0.221</v>
      </c>
      <c r="E20" s="47">
        <v>14</v>
      </c>
      <c r="F20" s="47">
        <f t="shared" si="0"/>
        <v>3.094</v>
      </c>
      <c r="G20" s="49" t="s">
        <v>6</v>
      </c>
      <c r="H20" s="49" t="s">
        <v>8</v>
      </c>
    </row>
    <row r="21" spans="1:8" ht="15">
      <c r="A21" s="45" t="s">
        <v>7</v>
      </c>
      <c r="B21" s="46" t="s">
        <v>546</v>
      </c>
      <c r="C21" s="74">
        <v>2.797</v>
      </c>
      <c r="D21" s="74">
        <v>0.903</v>
      </c>
      <c r="E21" s="47">
        <v>14</v>
      </c>
      <c r="F21" s="47">
        <f t="shared" si="0"/>
        <v>12.642</v>
      </c>
      <c r="G21" s="49" t="s">
        <v>6</v>
      </c>
      <c r="H21" s="49" t="s">
        <v>8</v>
      </c>
    </row>
    <row r="22" spans="1:8" ht="15">
      <c r="A22" s="45" t="s">
        <v>7</v>
      </c>
      <c r="B22" s="46" t="s">
        <v>757</v>
      </c>
      <c r="C22" s="74">
        <v>3.849</v>
      </c>
      <c r="D22" s="74">
        <v>2.321</v>
      </c>
      <c r="E22" s="47">
        <v>14</v>
      </c>
      <c r="F22" s="47">
        <f t="shared" si="0"/>
        <v>32.494</v>
      </c>
      <c r="G22" s="49" t="s">
        <v>6</v>
      </c>
      <c r="H22" s="49" t="s">
        <v>8</v>
      </c>
    </row>
    <row r="23" spans="1:8" ht="15">
      <c r="A23" s="45" t="s">
        <v>7</v>
      </c>
      <c r="B23" s="46" t="s">
        <v>776</v>
      </c>
      <c r="C23" s="74">
        <v>6.495</v>
      </c>
      <c r="D23" s="74">
        <v>1</v>
      </c>
      <c r="E23" s="47">
        <v>14</v>
      </c>
      <c r="F23" s="47">
        <f t="shared" si="0"/>
        <v>14</v>
      </c>
      <c r="G23" s="49" t="s">
        <v>6</v>
      </c>
      <c r="H23" s="49" t="s">
        <v>8</v>
      </c>
    </row>
    <row r="24" spans="1:8" ht="15">
      <c r="A24" s="45" t="s">
        <v>7</v>
      </c>
      <c r="B24" s="46" t="s">
        <v>759</v>
      </c>
      <c r="C24" s="74">
        <v>9.674</v>
      </c>
      <c r="D24" s="74">
        <v>2.558</v>
      </c>
      <c r="E24" s="47">
        <v>14</v>
      </c>
      <c r="F24" s="47">
        <f t="shared" si="0"/>
        <v>35.812</v>
      </c>
      <c r="G24" s="49" t="s">
        <v>6</v>
      </c>
      <c r="H24" s="49" t="s">
        <v>8</v>
      </c>
    </row>
    <row r="25" spans="1:8" ht="15">
      <c r="A25" s="45" t="s">
        <v>7</v>
      </c>
      <c r="B25" s="46" t="s">
        <v>754</v>
      </c>
      <c r="C25" s="74">
        <v>3.801</v>
      </c>
      <c r="D25" s="74">
        <v>3.063</v>
      </c>
      <c r="E25" s="47">
        <v>14</v>
      </c>
      <c r="F25" s="47">
        <f t="shared" si="0"/>
        <v>42.882000000000005</v>
      </c>
      <c r="G25" s="49" t="s">
        <v>6</v>
      </c>
      <c r="H25" s="49" t="s">
        <v>8</v>
      </c>
    </row>
    <row r="26" spans="1:8" ht="15">
      <c r="A26" s="45" t="s">
        <v>7</v>
      </c>
      <c r="B26" s="46" t="s">
        <v>758</v>
      </c>
      <c r="C26" s="74">
        <v>2.57</v>
      </c>
      <c r="D26" s="74">
        <v>2.151</v>
      </c>
      <c r="E26" s="47">
        <v>14</v>
      </c>
      <c r="F26" s="47">
        <f t="shared" si="0"/>
        <v>30.113999999999997</v>
      </c>
      <c r="G26" s="49" t="s">
        <v>6</v>
      </c>
      <c r="H26" s="49" t="s">
        <v>8</v>
      </c>
    </row>
    <row r="27" spans="1:8" ht="15">
      <c r="A27" s="45" t="s">
        <v>7</v>
      </c>
      <c r="B27" s="46" t="s">
        <v>766</v>
      </c>
      <c r="C27" s="74">
        <v>2.491</v>
      </c>
      <c r="D27" s="74">
        <v>1.212</v>
      </c>
      <c r="E27" s="47">
        <v>14</v>
      </c>
      <c r="F27" s="47">
        <f t="shared" si="0"/>
        <v>16.968</v>
      </c>
      <c r="G27" s="49" t="s">
        <v>6</v>
      </c>
      <c r="H27" s="49" t="s">
        <v>8</v>
      </c>
    </row>
    <row r="28" spans="1:8" ht="15">
      <c r="A28" s="45" t="s">
        <v>7</v>
      </c>
      <c r="B28" s="46" t="s">
        <v>782</v>
      </c>
      <c r="C28" s="74">
        <v>2.491</v>
      </c>
      <c r="D28" s="74">
        <v>0.477</v>
      </c>
      <c r="E28" s="47">
        <v>14</v>
      </c>
      <c r="F28" s="47">
        <f t="shared" si="0"/>
        <v>6.678</v>
      </c>
      <c r="G28" s="49" t="s">
        <v>6</v>
      </c>
      <c r="H28" s="49" t="s">
        <v>8</v>
      </c>
    </row>
    <row r="29" spans="1:8" ht="15">
      <c r="A29" s="45" t="s">
        <v>7</v>
      </c>
      <c r="B29" s="46" t="s">
        <v>785</v>
      </c>
      <c r="C29" s="74">
        <v>2.478</v>
      </c>
      <c r="D29" s="74">
        <v>1.66</v>
      </c>
      <c r="E29" s="47">
        <v>14</v>
      </c>
      <c r="F29" s="47">
        <f t="shared" si="0"/>
        <v>23.24</v>
      </c>
      <c r="G29" s="49" t="s">
        <v>6</v>
      </c>
      <c r="H29" s="49" t="s">
        <v>8</v>
      </c>
    </row>
    <row r="30" spans="1:8" ht="15">
      <c r="A30" s="45" t="s">
        <v>7</v>
      </c>
      <c r="B30" s="46" t="s">
        <v>764</v>
      </c>
      <c r="C30" s="74">
        <v>1.698</v>
      </c>
      <c r="D30" s="74">
        <v>1.675</v>
      </c>
      <c r="E30" s="47">
        <v>14</v>
      </c>
      <c r="F30" s="47">
        <f t="shared" si="0"/>
        <v>23.45</v>
      </c>
      <c r="G30" s="49" t="s">
        <v>6</v>
      </c>
      <c r="H30" s="49" t="s">
        <v>8</v>
      </c>
    </row>
    <row r="31" spans="1:8" ht="15">
      <c r="A31" s="45" t="s">
        <v>7</v>
      </c>
      <c r="B31" s="46" t="s">
        <v>783</v>
      </c>
      <c r="C31" s="74">
        <v>7.209</v>
      </c>
      <c r="D31" s="74">
        <v>0.142</v>
      </c>
      <c r="E31" s="47">
        <v>14</v>
      </c>
      <c r="F31" s="47">
        <f t="shared" si="0"/>
        <v>1.9879999999999998</v>
      </c>
      <c r="G31" s="49" t="s">
        <v>6</v>
      </c>
      <c r="H31" s="49" t="s">
        <v>8</v>
      </c>
    </row>
    <row r="32" spans="1:8" ht="15">
      <c r="A32" s="45" t="s">
        <v>7</v>
      </c>
      <c r="B32" s="46" t="s">
        <v>783</v>
      </c>
      <c r="C32" s="74">
        <v>7.209</v>
      </c>
      <c r="D32" s="74">
        <v>0.374</v>
      </c>
      <c r="E32" s="47">
        <v>14</v>
      </c>
      <c r="F32" s="47">
        <f t="shared" si="0"/>
        <v>5.236</v>
      </c>
      <c r="G32" s="49" t="s">
        <v>6</v>
      </c>
      <c r="H32" s="49" t="s">
        <v>8</v>
      </c>
    </row>
    <row r="33" spans="1:8" ht="15">
      <c r="A33" s="45" t="s">
        <v>7</v>
      </c>
      <c r="B33" s="46" t="s">
        <v>783</v>
      </c>
      <c r="C33" s="74">
        <v>7.209</v>
      </c>
      <c r="D33" s="74">
        <v>0.623</v>
      </c>
      <c r="E33" s="47">
        <v>14</v>
      </c>
      <c r="F33" s="47">
        <f t="shared" si="0"/>
        <v>8.722</v>
      </c>
      <c r="G33" s="49" t="s">
        <v>6</v>
      </c>
      <c r="H33" s="49" t="s">
        <v>8</v>
      </c>
    </row>
    <row r="34" spans="1:8" ht="15">
      <c r="A34" s="45" t="s">
        <v>7</v>
      </c>
      <c r="B34" s="46" t="s">
        <v>760</v>
      </c>
      <c r="C34" s="74">
        <v>7.527</v>
      </c>
      <c r="D34" s="74">
        <v>2.226</v>
      </c>
      <c r="E34" s="47">
        <v>14</v>
      </c>
      <c r="F34" s="47">
        <f t="shared" si="0"/>
        <v>31.164</v>
      </c>
      <c r="G34" s="49" t="s">
        <v>6</v>
      </c>
      <c r="H34" s="49" t="s">
        <v>8</v>
      </c>
    </row>
    <row r="35" spans="1:8" ht="15">
      <c r="A35" s="45" t="s">
        <v>7</v>
      </c>
      <c r="B35" s="46" t="s">
        <v>779</v>
      </c>
      <c r="C35" s="74">
        <v>4.678</v>
      </c>
      <c r="D35" s="74">
        <v>0.986</v>
      </c>
      <c r="E35" s="47">
        <v>14</v>
      </c>
      <c r="F35" s="47">
        <f t="shared" si="0"/>
        <v>13.804</v>
      </c>
      <c r="G35" s="49" t="s">
        <v>6</v>
      </c>
      <c r="H35" s="49" t="s">
        <v>8</v>
      </c>
    </row>
    <row r="36" spans="1:8" ht="15">
      <c r="A36" s="45" t="s">
        <v>7</v>
      </c>
      <c r="B36" s="46" t="s">
        <v>771</v>
      </c>
      <c r="C36" s="74">
        <v>4.898</v>
      </c>
      <c r="D36" s="74">
        <v>0.436</v>
      </c>
      <c r="E36" s="47">
        <v>14</v>
      </c>
      <c r="F36" s="47">
        <f t="shared" si="0"/>
        <v>6.104</v>
      </c>
      <c r="G36" s="49" t="s">
        <v>6</v>
      </c>
      <c r="H36" s="49" t="s">
        <v>8</v>
      </c>
    </row>
    <row r="37" spans="1:8" ht="15">
      <c r="A37" s="45" t="s">
        <v>7</v>
      </c>
      <c r="B37" s="46" t="s">
        <v>771</v>
      </c>
      <c r="C37" s="74">
        <v>4.898</v>
      </c>
      <c r="D37" s="74">
        <v>1.122</v>
      </c>
      <c r="E37" s="47">
        <v>14</v>
      </c>
      <c r="F37" s="47">
        <f t="shared" si="0"/>
        <v>15.708000000000002</v>
      </c>
      <c r="G37" s="49" t="s">
        <v>6</v>
      </c>
      <c r="H37" s="49" t="s">
        <v>8</v>
      </c>
    </row>
    <row r="38" spans="1:8" ht="15">
      <c r="A38" s="45" t="s">
        <v>7</v>
      </c>
      <c r="B38" s="46" t="s">
        <v>792</v>
      </c>
      <c r="C38" s="74">
        <v>2.407</v>
      </c>
      <c r="D38" s="74">
        <v>0.168</v>
      </c>
      <c r="E38" s="47">
        <v>14</v>
      </c>
      <c r="F38" s="47">
        <f t="shared" si="0"/>
        <v>2.3520000000000003</v>
      </c>
      <c r="G38" s="49" t="s">
        <v>6</v>
      </c>
      <c r="H38" s="49" t="s">
        <v>8</v>
      </c>
    </row>
    <row r="39" spans="1:8" ht="15">
      <c r="A39" s="45" t="s">
        <v>7</v>
      </c>
      <c r="B39" s="46" t="s">
        <v>793</v>
      </c>
      <c r="C39" s="74">
        <v>0.548</v>
      </c>
      <c r="D39" s="74">
        <v>0.248</v>
      </c>
      <c r="E39" s="47">
        <v>14</v>
      </c>
      <c r="F39" s="47">
        <f t="shared" si="0"/>
        <v>3.472</v>
      </c>
      <c r="G39" s="49" t="s">
        <v>6</v>
      </c>
      <c r="H39" s="49" t="s">
        <v>8</v>
      </c>
    </row>
    <row r="40" spans="1:8" ht="15">
      <c r="A40" s="45" t="s">
        <v>7</v>
      </c>
      <c r="B40" s="46" t="s">
        <v>787</v>
      </c>
      <c r="C40" s="74">
        <v>1.27</v>
      </c>
      <c r="D40" s="74">
        <v>0.418</v>
      </c>
      <c r="E40" s="47">
        <v>14</v>
      </c>
      <c r="F40" s="47">
        <f t="shared" si="0"/>
        <v>5.851999999999999</v>
      </c>
      <c r="G40" s="49" t="s">
        <v>6</v>
      </c>
      <c r="H40" s="49" t="s">
        <v>8</v>
      </c>
    </row>
    <row r="41" spans="1:8" ht="15">
      <c r="A41" s="45" t="s">
        <v>7</v>
      </c>
      <c r="B41" s="46" t="s">
        <v>787</v>
      </c>
      <c r="C41" s="74">
        <v>1.27</v>
      </c>
      <c r="D41" s="74">
        <v>0.548</v>
      </c>
      <c r="E41" s="47">
        <v>14</v>
      </c>
      <c r="F41" s="47">
        <f t="shared" si="0"/>
        <v>7.672000000000001</v>
      </c>
      <c r="G41" s="49" t="s">
        <v>6</v>
      </c>
      <c r="H41" s="49" t="s">
        <v>8</v>
      </c>
    </row>
    <row r="42" spans="1:8" ht="15">
      <c r="A42" s="45" t="s">
        <v>7</v>
      </c>
      <c r="B42" s="46" t="s">
        <v>781</v>
      </c>
      <c r="C42" s="74">
        <v>1.944</v>
      </c>
      <c r="D42" s="74">
        <v>1.043</v>
      </c>
      <c r="E42" s="47">
        <v>14</v>
      </c>
      <c r="F42" s="47">
        <f t="shared" si="0"/>
        <v>14.601999999999999</v>
      </c>
      <c r="G42" s="49" t="s">
        <v>6</v>
      </c>
      <c r="H42" s="49" t="s">
        <v>8</v>
      </c>
    </row>
    <row r="43" spans="1:8" ht="15">
      <c r="A43" s="45" t="s">
        <v>7</v>
      </c>
      <c r="B43" s="46" t="s">
        <v>769</v>
      </c>
      <c r="C43" s="74">
        <v>1.595</v>
      </c>
      <c r="D43" s="74">
        <v>1.264</v>
      </c>
      <c r="E43" s="47">
        <v>14</v>
      </c>
      <c r="F43" s="47">
        <f t="shared" si="0"/>
        <v>17.696</v>
      </c>
      <c r="G43" s="49" t="s">
        <v>6</v>
      </c>
      <c r="H43" s="49" t="s">
        <v>8</v>
      </c>
    </row>
    <row r="44" spans="1:8" ht="15">
      <c r="A44" s="45" t="s">
        <v>7</v>
      </c>
      <c r="B44" s="46" t="s">
        <v>788</v>
      </c>
      <c r="C44" s="74">
        <v>2.619</v>
      </c>
      <c r="D44" s="74">
        <v>0.497</v>
      </c>
      <c r="E44" s="47">
        <v>14</v>
      </c>
      <c r="F44" s="47">
        <f t="shared" si="0"/>
        <v>6.958</v>
      </c>
      <c r="G44" s="49" t="s">
        <v>6</v>
      </c>
      <c r="H44" s="49" t="s">
        <v>8</v>
      </c>
    </row>
    <row r="45" spans="1:8" ht="15">
      <c r="A45" s="45" t="s">
        <v>7</v>
      </c>
      <c r="B45" s="46" t="s">
        <v>786</v>
      </c>
      <c r="C45" s="74">
        <v>1.379</v>
      </c>
      <c r="D45" s="74">
        <v>0.885</v>
      </c>
      <c r="E45" s="47">
        <v>14</v>
      </c>
      <c r="F45" s="47">
        <f t="shared" si="0"/>
        <v>12.39</v>
      </c>
      <c r="G45" s="49" t="s">
        <v>6</v>
      </c>
      <c r="H45" s="49" t="s">
        <v>8</v>
      </c>
    </row>
    <row r="46" spans="1:8" ht="15">
      <c r="A46" s="45" t="s">
        <v>7</v>
      </c>
      <c r="B46" s="46" t="s">
        <v>780</v>
      </c>
      <c r="C46" s="74">
        <v>1.344</v>
      </c>
      <c r="D46" s="74">
        <v>0.323</v>
      </c>
      <c r="E46" s="47">
        <v>14</v>
      </c>
      <c r="F46" s="47">
        <f t="shared" si="0"/>
        <v>4.522</v>
      </c>
      <c r="G46" s="49" t="s">
        <v>6</v>
      </c>
      <c r="H46" s="49" t="s">
        <v>8</v>
      </c>
    </row>
    <row r="47" spans="1:8" ht="15">
      <c r="A47" s="45" t="s">
        <v>7</v>
      </c>
      <c r="B47" s="46" t="s">
        <v>780</v>
      </c>
      <c r="C47" s="74">
        <v>1.344</v>
      </c>
      <c r="D47" s="74">
        <v>0.467</v>
      </c>
      <c r="E47" s="47">
        <v>14</v>
      </c>
      <c r="F47" s="47">
        <f t="shared" si="0"/>
        <v>6.538</v>
      </c>
      <c r="G47" s="49" t="s">
        <v>6</v>
      </c>
      <c r="H47" s="49" t="s">
        <v>8</v>
      </c>
    </row>
    <row r="48" spans="1:8" ht="15">
      <c r="A48" s="45" t="s">
        <v>7</v>
      </c>
      <c r="B48" s="46" t="s">
        <v>893</v>
      </c>
      <c r="C48" s="74">
        <v>3.74</v>
      </c>
      <c r="D48" s="74">
        <v>0.045</v>
      </c>
      <c r="E48" s="47">
        <v>14</v>
      </c>
      <c r="F48" s="47">
        <f t="shared" si="0"/>
        <v>0.63</v>
      </c>
      <c r="G48" s="49" t="s">
        <v>6</v>
      </c>
      <c r="H48" s="49" t="s">
        <v>8</v>
      </c>
    </row>
    <row r="49" spans="1:8" ht="15">
      <c r="A49" s="45" t="s">
        <v>7</v>
      </c>
      <c r="B49" s="46" t="s">
        <v>893</v>
      </c>
      <c r="C49" s="74">
        <v>3.74</v>
      </c>
      <c r="D49" s="74">
        <v>0.15</v>
      </c>
      <c r="E49" s="47">
        <v>14</v>
      </c>
      <c r="F49" s="47">
        <f t="shared" si="0"/>
        <v>2.1</v>
      </c>
      <c r="G49" s="49" t="s">
        <v>6</v>
      </c>
      <c r="H49" s="49" t="s">
        <v>8</v>
      </c>
    </row>
    <row r="50" spans="1:8" ht="15">
      <c r="A50" s="45" t="s">
        <v>7</v>
      </c>
      <c r="B50" s="46" t="s">
        <v>765</v>
      </c>
      <c r="C50" s="74">
        <v>4.222</v>
      </c>
      <c r="D50" s="74">
        <v>1.577</v>
      </c>
      <c r="E50" s="47">
        <v>14</v>
      </c>
      <c r="F50" s="47">
        <f t="shared" si="0"/>
        <v>22.078</v>
      </c>
      <c r="G50" s="49" t="s">
        <v>6</v>
      </c>
      <c r="H50" s="49" t="s">
        <v>8</v>
      </c>
    </row>
    <row r="51" spans="1:8" ht="15">
      <c r="A51" s="45" t="s">
        <v>7</v>
      </c>
      <c r="B51" s="46" t="s">
        <v>753</v>
      </c>
      <c r="C51" s="74">
        <v>5.126</v>
      </c>
      <c r="D51" s="74">
        <v>3.748</v>
      </c>
      <c r="E51" s="47">
        <v>14</v>
      </c>
      <c r="F51" s="47">
        <f t="shared" si="0"/>
        <v>52.472</v>
      </c>
      <c r="G51" s="49" t="s">
        <v>6</v>
      </c>
      <c r="H51" s="49" t="s">
        <v>8</v>
      </c>
    </row>
    <row r="52" spans="1:8" ht="15">
      <c r="A52" s="45" t="s">
        <v>7</v>
      </c>
      <c r="B52" s="46" t="s">
        <v>755</v>
      </c>
      <c r="C52" s="74">
        <v>2.55</v>
      </c>
      <c r="D52" s="74">
        <v>2.55</v>
      </c>
      <c r="E52" s="47">
        <v>14</v>
      </c>
      <c r="F52" s="47">
        <f t="shared" si="0"/>
        <v>35.699999999999996</v>
      </c>
      <c r="G52" s="49" t="s">
        <v>6</v>
      </c>
      <c r="H52" s="49" t="s">
        <v>8</v>
      </c>
    </row>
    <row r="53" spans="1:8" ht="15">
      <c r="A53" s="45" t="s">
        <v>7</v>
      </c>
      <c r="B53" s="46" t="s">
        <v>773</v>
      </c>
      <c r="C53" s="74">
        <v>1.318</v>
      </c>
      <c r="D53" s="74">
        <v>1.251</v>
      </c>
      <c r="E53" s="47">
        <v>14</v>
      </c>
      <c r="F53" s="47">
        <f t="shared" si="0"/>
        <v>17.514</v>
      </c>
      <c r="G53" s="49" t="s">
        <v>6</v>
      </c>
      <c r="H53" s="49" t="s">
        <v>8</v>
      </c>
    </row>
    <row r="54" spans="1:8" ht="15">
      <c r="A54" s="45" t="s">
        <v>7</v>
      </c>
      <c r="B54" s="46" t="s">
        <v>761</v>
      </c>
      <c r="C54" s="74">
        <v>2.038</v>
      </c>
      <c r="D54" s="74">
        <v>2.012</v>
      </c>
      <c r="E54" s="47">
        <v>14</v>
      </c>
      <c r="F54" s="47">
        <f t="shared" si="0"/>
        <v>28.168</v>
      </c>
      <c r="G54" s="49" t="s">
        <v>6</v>
      </c>
      <c r="H54" s="49" t="s">
        <v>8</v>
      </c>
    </row>
    <row r="55" spans="1:8" ht="15">
      <c r="A55" s="45" t="s">
        <v>7</v>
      </c>
      <c r="B55" s="46" t="s">
        <v>774</v>
      </c>
      <c r="C55" s="74">
        <v>6.468</v>
      </c>
      <c r="D55" s="74">
        <v>0.998</v>
      </c>
      <c r="E55" s="47">
        <v>14</v>
      </c>
      <c r="F55" s="47">
        <f t="shared" si="0"/>
        <v>13.972</v>
      </c>
      <c r="G55" s="49" t="s">
        <v>6</v>
      </c>
      <c r="H55" s="49" t="s">
        <v>8</v>
      </c>
    </row>
    <row r="56" spans="1:8" ht="15">
      <c r="A56" s="45" t="s">
        <v>7</v>
      </c>
      <c r="B56" s="46" t="s">
        <v>471</v>
      </c>
      <c r="C56" s="74">
        <v>6.811</v>
      </c>
      <c r="D56" s="74">
        <v>0.166</v>
      </c>
      <c r="E56" s="47">
        <v>14</v>
      </c>
      <c r="F56" s="47">
        <f t="shared" si="0"/>
        <v>2.3240000000000003</v>
      </c>
      <c r="G56" s="49" t="s">
        <v>6</v>
      </c>
      <c r="H56" s="49" t="s">
        <v>8</v>
      </c>
    </row>
    <row r="57" spans="1:8" ht="15">
      <c r="A57" s="45" t="s">
        <v>7</v>
      </c>
      <c r="B57" s="46" t="s">
        <v>763</v>
      </c>
      <c r="C57" s="74">
        <v>1.961</v>
      </c>
      <c r="D57" s="74">
        <v>1.773</v>
      </c>
      <c r="E57" s="47">
        <v>14</v>
      </c>
      <c r="F57" s="47">
        <f t="shared" si="0"/>
        <v>24.822</v>
      </c>
      <c r="G57" s="49" t="s">
        <v>6</v>
      </c>
      <c r="H57" s="49" t="s">
        <v>8</v>
      </c>
    </row>
    <row r="58" spans="1:8" ht="15">
      <c r="A58" s="45" t="s">
        <v>7</v>
      </c>
      <c r="B58" s="46" t="s">
        <v>762</v>
      </c>
      <c r="C58" s="74">
        <v>3.117</v>
      </c>
      <c r="D58" s="74">
        <v>2.836</v>
      </c>
      <c r="E58" s="47">
        <v>14</v>
      </c>
      <c r="F58" s="47">
        <f t="shared" si="0"/>
        <v>39.704</v>
      </c>
      <c r="G58" s="49" t="s">
        <v>6</v>
      </c>
      <c r="H58" s="49" t="s">
        <v>8</v>
      </c>
    </row>
    <row r="59" spans="1:8" ht="15">
      <c r="A59" s="45" t="s">
        <v>7</v>
      </c>
      <c r="B59" s="46" t="s">
        <v>137</v>
      </c>
      <c r="C59" s="74">
        <v>8.427</v>
      </c>
      <c r="D59" s="74">
        <v>0.41</v>
      </c>
      <c r="E59" s="47">
        <v>14</v>
      </c>
      <c r="F59" s="47">
        <f t="shared" si="0"/>
        <v>5.739999999999999</v>
      </c>
      <c r="G59" s="49" t="s">
        <v>6</v>
      </c>
      <c r="H59" s="49" t="s">
        <v>8</v>
      </c>
    </row>
    <row r="60" spans="1:8" ht="15">
      <c r="A60" s="45" t="s">
        <v>7</v>
      </c>
      <c r="B60" s="46" t="s">
        <v>752</v>
      </c>
      <c r="C60" s="74">
        <v>5.298</v>
      </c>
      <c r="D60" s="74">
        <v>0.662</v>
      </c>
      <c r="E60" s="47">
        <v>14</v>
      </c>
      <c r="F60" s="47">
        <f t="shared" si="0"/>
        <v>9.268</v>
      </c>
      <c r="G60" s="49" t="s">
        <v>6</v>
      </c>
      <c r="H60" s="49" t="s">
        <v>8</v>
      </c>
    </row>
    <row r="61" spans="1:8" ht="15">
      <c r="A61" s="45" t="s">
        <v>7</v>
      </c>
      <c r="B61" s="46" t="s">
        <v>752</v>
      </c>
      <c r="C61" s="74">
        <v>5.298</v>
      </c>
      <c r="D61" s="74">
        <v>4.485</v>
      </c>
      <c r="E61" s="47">
        <v>14</v>
      </c>
      <c r="F61" s="47">
        <f t="shared" si="0"/>
        <v>62.790000000000006</v>
      </c>
      <c r="G61" s="49" t="s">
        <v>6</v>
      </c>
      <c r="H61" s="49" t="s">
        <v>8</v>
      </c>
    </row>
    <row r="62" spans="1:8" ht="15">
      <c r="A62" s="45" t="s">
        <v>7</v>
      </c>
      <c r="B62" s="46" t="s">
        <v>789</v>
      </c>
      <c r="C62" s="74">
        <v>7.956</v>
      </c>
      <c r="D62" s="74">
        <v>0.991</v>
      </c>
      <c r="E62" s="47">
        <v>14</v>
      </c>
      <c r="F62" s="47">
        <f t="shared" si="0"/>
        <v>13.874</v>
      </c>
      <c r="G62" s="49" t="s">
        <v>6</v>
      </c>
      <c r="H62" s="49" t="s">
        <v>8</v>
      </c>
    </row>
    <row r="63" spans="1:8" ht="15">
      <c r="A63" s="45" t="s">
        <v>7</v>
      </c>
      <c r="B63" s="46" t="s">
        <v>789</v>
      </c>
      <c r="C63" s="74">
        <v>7.956</v>
      </c>
      <c r="D63" s="74">
        <v>1.397</v>
      </c>
      <c r="E63" s="47">
        <v>14</v>
      </c>
      <c r="F63" s="47">
        <f t="shared" si="0"/>
        <v>19.558</v>
      </c>
      <c r="G63" s="49" t="s">
        <v>6</v>
      </c>
      <c r="H63" s="49" t="s">
        <v>8</v>
      </c>
    </row>
    <row r="64" spans="1:9" s="73" customFormat="1" ht="15.75">
      <c r="A64" s="68"/>
      <c r="B64" s="66"/>
      <c r="C64" s="52">
        <f>SUM(C6:C63)</f>
        <v>250.63799999999998</v>
      </c>
      <c r="D64" s="52">
        <f>SUM(D6:D63)</f>
        <v>69.01299999999999</v>
      </c>
      <c r="E64" s="53">
        <v>14</v>
      </c>
      <c r="F64" s="53">
        <f t="shared" si="0"/>
        <v>966.1819999999999</v>
      </c>
      <c r="G64" s="54"/>
      <c r="H64" s="54" t="s">
        <v>868</v>
      </c>
      <c r="I64" s="77"/>
    </row>
    <row r="65" spans="1:8" ht="15">
      <c r="A65" s="45" t="s">
        <v>7</v>
      </c>
      <c r="B65" s="46" t="s">
        <v>794</v>
      </c>
      <c r="C65" s="74">
        <v>2.123</v>
      </c>
      <c r="D65" s="74">
        <v>0.858</v>
      </c>
      <c r="E65" s="47">
        <v>14</v>
      </c>
      <c r="F65" s="47">
        <f t="shared" si="0"/>
        <v>12.012</v>
      </c>
      <c r="G65" s="49" t="s">
        <v>6</v>
      </c>
      <c r="H65" s="49" t="s">
        <v>966</v>
      </c>
    </row>
    <row r="66" spans="1:8" ht="15">
      <c r="A66" s="45" t="s">
        <v>7</v>
      </c>
      <c r="B66" s="46" t="s">
        <v>770</v>
      </c>
      <c r="C66" s="74">
        <v>4.611</v>
      </c>
      <c r="D66" s="74">
        <v>0.645</v>
      </c>
      <c r="E66" s="47">
        <v>14</v>
      </c>
      <c r="F66" s="47">
        <f t="shared" si="0"/>
        <v>9.030000000000001</v>
      </c>
      <c r="G66" s="49" t="s">
        <v>6</v>
      </c>
      <c r="H66" s="49" t="s">
        <v>966</v>
      </c>
    </row>
    <row r="67" spans="1:8" ht="15">
      <c r="A67" s="45" t="s">
        <v>7</v>
      </c>
      <c r="B67" s="46" t="s">
        <v>783</v>
      </c>
      <c r="C67" s="74">
        <v>7.209</v>
      </c>
      <c r="D67" s="74">
        <v>0.513</v>
      </c>
      <c r="E67" s="47">
        <v>14</v>
      </c>
      <c r="F67" s="47">
        <f t="shared" si="0"/>
        <v>7.182</v>
      </c>
      <c r="G67" s="49" t="s">
        <v>6</v>
      </c>
      <c r="H67" s="49" t="s">
        <v>966</v>
      </c>
    </row>
    <row r="68" spans="1:8" ht="15">
      <c r="A68" s="45" t="s">
        <v>7</v>
      </c>
      <c r="B68" s="46" t="s">
        <v>771</v>
      </c>
      <c r="C68" s="74">
        <v>4.898</v>
      </c>
      <c r="D68" s="74">
        <v>0.185</v>
      </c>
      <c r="E68" s="47">
        <v>14</v>
      </c>
      <c r="F68" s="47">
        <f t="shared" si="0"/>
        <v>2.59</v>
      </c>
      <c r="G68" s="49" t="s">
        <v>6</v>
      </c>
      <c r="H68" s="49" t="s">
        <v>966</v>
      </c>
    </row>
    <row r="69" spans="1:8" ht="15">
      <c r="A69" s="45" t="s">
        <v>7</v>
      </c>
      <c r="B69" s="46" t="s">
        <v>894</v>
      </c>
      <c r="C69" s="74">
        <v>7.122</v>
      </c>
      <c r="D69" s="74">
        <v>0.019</v>
      </c>
      <c r="E69" s="47">
        <v>14</v>
      </c>
      <c r="F69" s="47">
        <f t="shared" si="0"/>
        <v>0.266</v>
      </c>
      <c r="G69" s="49" t="s">
        <v>6</v>
      </c>
      <c r="H69" s="49" t="s">
        <v>966</v>
      </c>
    </row>
    <row r="70" spans="1:8" ht="15">
      <c r="A70" s="45" t="s">
        <v>7</v>
      </c>
      <c r="B70" s="46" t="s">
        <v>895</v>
      </c>
      <c r="C70" s="74">
        <v>2.171</v>
      </c>
      <c r="D70" s="74">
        <v>1.223</v>
      </c>
      <c r="E70" s="47">
        <v>14</v>
      </c>
      <c r="F70" s="47">
        <f t="shared" si="0"/>
        <v>17.122</v>
      </c>
      <c r="G70" s="49" t="s">
        <v>6</v>
      </c>
      <c r="H70" s="49" t="s">
        <v>966</v>
      </c>
    </row>
    <row r="71" spans="1:8" ht="15">
      <c r="A71" s="45" t="s">
        <v>7</v>
      </c>
      <c r="B71" s="46" t="s">
        <v>471</v>
      </c>
      <c r="C71" s="74">
        <v>6.811</v>
      </c>
      <c r="D71" s="74">
        <v>0.02</v>
      </c>
      <c r="E71" s="47">
        <v>14</v>
      </c>
      <c r="F71" s="47">
        <f aca="true" t="shared" si="1" ref="F71:F85">D71*14</f>
        <v>0.28</v>
      </c>
      <c r="G71" s="49" t="s">
        <v>6</v>
      </c>
      <c r="H71" s="49" t="s">
        <v>966</v>
      </c>
    </row>
    <row r="72" spans="1:8" ht="15">
      <c r="A72" s="45" t="s">
        <v>7</v>
      </c>
      <c r="B72" s="46" t="s">
        <v>471</v>
      </c>
      <c r="C72" s="74">
        <v>6.811</v>
      </c>
      <c r="D72" s="74">
        <v>0.024</v>
      </c>
      <c r="E72" s="47">
        <v>14</v>
      </c>
      <c r="F72" s="47">
        <f t="shared" si="1"/>
        <v>0.336</v>
      </c>
      <c r="G72" s="49" t="s">
        <v>6</v>
      </c>
      <c r="H72" s="49" t="s">
        <v>966</v>
      </c>
    </row>
    <row r="73" spans="1:8" ht="15">
      <c r="A73" s="45" t="s">
        <v>7</v>
      </c>
      <c r="B73" s="46" t="s">
        <v>896</v>
      </c>
      <c r="C73" s="74">
        <v>0.84</v>
      </c>
      <c r="D73" s="74">
        <v>0.024</v>
      </c>
      <c r="E73" s="47">
        <v>14</v>
      </c>
      <c r="F73" s="47">
        <f t="shared" si="1"/>
        <v>0.336</v>
      </c>
      <c r="G73" s="49" t="s">
        <v>6</v>
      </c>
      <c r="H73" s="49" t="s">
        <v>966</v>
      </c>
    </row>
    <row r="74" spans="1:8" ht="15">
      <c r="A74" s="45" t="s">
        <v>7</v>
      </c>
      <c r="B74" s="46" t="s">
        <v>896</v>
      </c>
      <c r="C74" s="74">
        <v>0.84</v>
      </c>
      <c r="D74" s="74">
        <v>0.106</v>
      </c>
      <c r="E74" s="47">
        <v>14</v>
      </c>
      <c r="F74" s="47">
        <f t="shared" si="1"/>
        <v>1.484</v>
      </c>
      <c r="G74" s="49" t="s">
        <v>6</v>
      </c>
      <c r="H74" s="49" t="s">
        <v>966</v>
      </c>
    </row>
    <row r="75" spans="1:8" ht="15">
      <c r="A75" s="45" t="s">
        <v>7</v>
      </c>
      <c r="B75" s="46" t="s">
        <v>897</v>
      </c>
      <c r="C75" s="74">
        <v>1.445</v>
      </c>
      <c r="D75" s="74">
        <v>0.022</v>
      </c>
      <c r="E75" s="47">
        <v>14</v>
      </c>
      <c r="F75" s="47">
        <f t="shared" si="1"/>
        <v>0.308</v>
      </c>
      <c r="G75" s="49" t="s">
        <v>6</v>
      </c>
      <c r="H75" s="49" t="s">
        <v>966</v>
      </c>
    </row>
    <row r="76" spans="1:9" s="73" customFormat="1" ht="15.75">
      <c r="A76" s="68"/>
      <c r="B76" s="66"/>
      <c r="C76" s="52">
        <f>SUM(C65:C75)</f>
        <v>44.88100000000001</v>
      </c>
      <c r="D76" s="52">
        <f>SUM(D65:D75)</f>
        <v>3.6390000000000002</v>
      </c>
      <c r="E76" s="53">
        <v>14</v>
      </c>
      <c r="F76" s="53">
        <f t="shared" si="1"/>
        <v>50.946000000000005</v>
      </c>
      <c r="G76" s="54"/>
      <c r="H76" s="54" t="s">
        <v>868</v>
      </c>
      <c r="I76" s="77"/>
    </row>
    <row r="77" spans="1:8" ht="15">
      <c r="A77" s="45" t="s">
        <v>7</v>
      </c>
      <c r="B77" s="46" t="s">
        <v>774</v>
      </c>
      <c r="C77" s="74">
        <v>6.468</v>
      </c>
      <c r="D77" s="74">
        <v>0.929</v>
      </c>
      <c r="E77" s="47">
        <v>14</v>
      </c>
      <c r="F77" s="47">
        <f t="shared" si="1"/>
        <v>13.006</v>
      </c>
      <c r="G77" s="49" t="s">
        <v>6</v>
      </c>
      <c r="H77" s="49" t="s">
        <v>967</v>
      </c>
    </row>
    <row r="78" spans="1:8" ht="15">
      <c r="A78" s="45" t="s">
        <v>7</v>
      </c>
      <c r="B78" s="46" t="s">
        <v>795</v>
      </c>
      <c r="C78" s="74">
        <v>0.77</v>
      </c>
      <c r="D78" s="74">
        <v>0.517</v>
      </c>
      <c r="E78" s="47">
        <v>14</v>
      </c>
      <c r="F78" s="47">
        <f t="shared" si="1"/>
        <v>7.238</v>
      </c>
      <c r="G78" s="49" t="s">
        <v>6</v>
      </c>
      <c r="H78" s="49" t="s">
        <v>967</v>
      </c>
    </row>
    <row r="79" spans="1:8" ht="15">
      <c r="A79" s="45" t="s">
        <v>7</v>
      </c>
      <c r="B79" s="46" t="s">
        <v>896</v>
      </c>
      <c r="C79" s="74">
        <v>0.84</v>
      </c>
      <c r="D79" s="74">
        <v>0.282</v>
      </c>
      <c r="E79" s="47">
        <v>14</v>
      </c>
      <c r="F79" s="47">
        <f t="shared" si="1"/>
        <v>3.9479999999999995</v>
      </c>
      <c r="G79" s="49" t="s">
        <v>6</v>
      </c>
      <c r="H79" s="49" t="s">
        <v>967</v>
      </c>
    </row>
    <row r="80" spans="1:8" ht="15">
      <c r="A80" s="45" t="s">
        <v>7</v>
      </c>
      <c r="B80" s="46" t="s">
        <v>796</v>
      </c>
      <c r="C80" s="74">
        <v>0.976</v>
      </c>
      <c r="D80" s="74">
        <v>0.216</v>
      </c>
      <c r="E80" s="47">
        <v>14</v>
      </c>
      <c r="F80" s="47">
        <f t="shared" si="1"/>
        <v>3.024</v>
      </c>
      <c r="G80" s="49" t="s">
        <v>6</v>
      </c>
      <c r="H80" s="49" t="s">
        <v>967</v>
      </c>
    </row>
    <row r="81" spans="1:8" ht="15">
      <c r="A81" s="45" t="s">
        <v>7</v>
      </c>
      <c r="B81" s="46" t="s">
        <v>797</v>
      </c>
      <c r="C81" s="74">
        <v>9.975</v>
      </c>
      <c r="D81" s="74">
        <v>0.026</v>
      </c>
      <c r="E81" s="47">
        <v>14</v>
      </c>
      <c r="F81" s="47">
        <f t="shared" si="1"/>
        <v>0.364</v>
      </c>
      <c r="G81" s="49" t="s">
        <v>6</v>
      </c>
      <c r="H81" s="49" t="s">
        <v>967</v>
      </c>
    </row>
    <row r="82" spans="1:8" ht="15">
      <c r="A82" s="45" t="s">
        <v>7</v>
      </c>
      <c r="B82" s="46" t="s">
        <v>797</v>
      </c>
      <c r="C82" s="74">
        <v>9.975</v>
      </c>
      <c r="D82" s="74">
        <v>0.055</v>
      </c>
      <c r="E82" s="47">
        <v>14</v>
      </c>
      <c r="F82" s="47">
        <f t="shared" si="1"/>
        <v>0.77</v>
      </c>
      <c r="G82" s="49" t="s">
        <v>6</v>
      </c>
      <c r="H82" s="49" t="s">
        <v>967</v>
      </c>
    </row>
    <row r="83" spans="1:8" ht="15">
      <c r="A83" s="45" t="s">
        <v>7</v>
      </c>
      <c r="B83" s="46" t="s">
        <v>797</v>
      </c>
      <c r="C83" s="74">
        <v>9.975</v>
      </c>
      <c r="D83" s="74">
        <v>0.085</v>
      </c>
      <c r="E83" s="47">
        <v>14</v>
      </c>
      <c r="F83" s="47">
        <f t="shared" si="1"/>
        <v>1.1900000000000002</v>
      </c>
      <c r="G83" s="49" t="s">
        <v>6</v>
      </c>
      <c r="H83" s="49" t="s">
        <v>967</v>
      </c>
    </row>
    <row r="84" spans="1:9" s="73" customFormat="1" ht="15.75">
      <c r="A84" s="68"/>
      <c r="B84" s="66"/>
      <c r="C84" s="52">
        <f>SUM(C77:C83)</f>
        <v>38.979</v>
      </c>
      <c r="D84" s="52">
        <f>SUM(D77:D83)</f>
        <v>2.1100000000000003</v>
      </c>
      <c r="E84" s="53">
        <v>14</v>
      </c>
      <c r="F84" s="53">
        <f t="shared" si="1"/>
        <v>29.540000000000006</v>
      </c>
      <c r="G84" s="54"/>
      <c r="H84" s="30" t="s">
        <v>213</v>
      </c>
      <c r="I84" s="77"/>
    </row>
    <row r="85" spans="1:9" s="73" customFormat="1" ht="15.75">
      <c r="A85" s="54"/>
      <c r="B85" s="66"/>
      <c r="C85" s="52">
        <f>SUM(C64+C76+C84)</f>
        <v>334.498</v>
      </c>
      <c r="D85" s="52">
        <f>SUM(D64+D76+D84)</f>
        <v>74.76199999999999</v>
      </c>
      <c r="E85" s="66"/>
      <c r="F85" s="53">
        <f t="shared" si="1"/>
        <v>1046.668</v>
      </c>
      <c r="G85" s="54"/>
      <c r="H85" s="31" t="s">
        <v>286</v>
      </c>
      <c r="I85" s="77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9.7109375" style="0" customWidth="1"/>
    <col min="2" max="2" width="11.8515625" style="0" customWidth="1"/>
    <col min="3" max="3" width="10.140625" style="0" customWidth="1"/>
    <col min="5" max="5" width="9.57421875" style="0" customWidth="1"/>
    <col min="6" max="6" width="9.140625" style="0" customWidth="1"/>
    <col min="7" max="7" width="11.421875" style="0" customWidth="1"/>
    <col min="8" max="8" width="27.140625" style="0" customWidth="1"/>
  </cols>
  <sheetData>
    <row r="1" spans="1:12" ht="12.75" customHeight="1">
      <c r="A1" s="85" t="s">
        <v>812</v>
      </c>
      <c r="B1" s="85"/>
      <c r="C1" s="85"/>
      <c r="D1" s="85"/>
      <c r="E1" s="85"/>
      <c r="F1" s="85"/>
      <c r="G1" s="85"/>
      <c r="H1" s="85"/>
      <c r="I1" s="28"/>
      <c r="J1" s="28"/>
      <c r="K1" s="28"/>
      <c r="L1" s="28"/>
    </row>
    <row r="2" spans="1:12" ht="12.75">
      <c r="A2" s="86" t="s">
        <v>307</v>
      </c>
      <c r="B2" s="86"/>
      <c r="C2" s="86"/>
      <c r="D2" s="86"/>
      <c r="E2" s="86"/>
      <c r="F2" s="86"/>
      <c r="G2" s="86"/>
      <c r="H2" s="86"/>
      <c r="I2" s="29"/>
      <c r="J2" s="29"/>
      <c r="K2" s="29"/>
      <c r="L2" s="29"/>
    </row>
    <row r="3" spans="1:8" ht="15">
      <c r="A3" s="14"/>
      <c r="B3" s="14"/>
      <c r="C3" s="15"/>
      <c r="D3" s="15"/>
      <c r="E3" s="13"/>
      <c r="F3" s="16"/>
      <c r="G3" s="14"/>
      <c r="H3" s="14"/>
    </row>
    <row r="5" spans="1:8" ht="51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2.75">
      <c r="A6" s="22" t="s">
        <v>7</v>
      </c>
      <c r="B6" s="22" t="s">
        <v>10</v>
      </c>
      <c r="C6" s="57">
        <v>2.793</v>
      </c>
      <c r="D6" s="57">
        <v>2.124</v>
      </c>
      <c r="E6" s="23">
        <v>7</v>
      </c>
      <c r="F6" s="33">
        <f>D6*E6</f>
        <v>14.868</v>
      </c>
      <c r="G6" s="22" t="s">
        <v>6</v>
      </c>
      <c r="H6" s="22" t="s">
        <v>934</v>
      </c>
    </row>
    <row r="7" spans="1:8" ht="12.75">
      <c r="A7" s="22" t="s">
        <v>7</v>
      </c>
      <c r="B7" s="22" t="s">
        <v>11</v>
      </c>
      <c r="C7" s="57">
        <v>2.364</v>
      </c>
      <c r="D7" s="57">
        <v>1.074</v>
      </c>
      <c r="E7" s="23">
        <v>7</v>
      </c>
      <c r="F7" s="33">
        <f>D7*E7</f>
        <v>7.518000000000001</v>
      </c>
      <c r="G7" s="22" t="s">
        <v>6</v>
      </c>
      <c r="H7" s="22" t="s">
        <v>934</v>
      </c>
    </row>
    <row r="8" spans="1:8" ht="12.75">
      <c r="A8" s="32"/>
      <c r="B8" s="32"/>
      <c r="C8" s="58">
        <v>5.157</v>
      </c>
      <c r="D8" s="58">
        <v>3.198</v>
      </c>
      <c r="E8" s="27">
        <v>7</v>
      </c>
      <c r="F8" s="34">
        <f>D8*E8</f>
        <v>22.386</v>
      </c>
      <c r="G8" s="32"/>
      <c r="H8" s="30" t="s">
        <v>213</v>
      </c>
    </row>
    <row r="9" spans="1:8" ht="12.75">
      <c r="A9" s="32"/>
      <c r="B9" s="32"/>
      <c r="C9" s="58">
        <v>5.157</v>
      </c>
      <c r="D9" s="58">
        <v>3.198</v>
      </c>
      <c r="E9" s="26"/>
      <c r="F9" s="34">
        <v>22.39</v>
      </c>
      <c r="G9" s="32"/>
      <c r="H9" s="31" t="s">
        <v>286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7"/>
  <sheetViews>
    <sheetView zoomScalePageLayoutView="0" workbookViewId="0" topLeftCell="A1">
      <selection activeCell="G6" sqref="G6"/>
    </sheetView>
  </sheetViews>
  <sheetFormatPr defaultColWidth="9.7109375" defaultRowHeight="12.75"/>
  <cols>
    <col min="1" max="1" width="21.7109375" style="7" customWidth="1"/>
    <col min="2" max="2" width="10.8515625" style="6" customWidth="1"/>
    <col min="3" max="3" width="9.28125" style="6" customWidth="1"/>
    <col min="4" max="5" width="9.8515625" style="6" customWidth="1"/>
    <col min="6" max="6" width="14.421875" style="6" customWidth="1"/>
    <col min="7" max="7" width="12.140625" style="6" customWidth="1"/>
    <col min="8" max="8" width="29.57421875" style="7" customWidth="1"/>
    <col min="9" max="16384" width="9.7109375" style="4" customWidth="1"/>
  </cols>
  <sheetData>
    <row r="1" spans="1:8" ht="15" customHeight="1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458</v>
      </c>
      <c r="B2" s="86"/>
      <c r="C2" s="86"/>
      <c r="D2" s="86"/>
      <c r="E2" s="86"/>
      <c r="F2" s="86"/>
      <c r="G2" s="86"/>
      <c r="H2" s="86"/>
    </row>
    <row r="3" spans="1:8" ht="15">
      <c r="A3" s="88"/>
      <c r="B3" s="88"/>
      <c r="C3" s="88"/>
      <c r="D3" s="88"/>
      <c r="E3" s="88"/>
      <c r="F3" s="88"/>
      <c r="G3" s="88"/>
      <c r="H3" s="88"/>
    </row>
    <row r="4" spans="1:8" ht="15">
      <c r="A4" s="8"/>
      <c r="B4" s="3"/>
      <c r="C4" s="3"/>
      <c r="D4" s="3"/>
      <c r="E4" s="3"/>
      <c r="F4" s="3"/>
      <c r="G4" s="3"/>
      <c r="H4" s="8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308</v>
      </c>
      <c r="C6" s="57">
        <v>6.583</v>
      </c>
      <c r="D6" s="57">
        <v>3.694</v>
      </c>
      <c r="E6" s="24">
        <v>17</v>
      </c>
      <c r="F6" s="47">
        <f>D6*E6</f>
        <v>62.798</v>
      </c>
      <c r="G6" s="49" t="s">
        <v>6</v>
      </c>
      <c r="H6" s="49" t="s">
        <v>8</v>
      </c>
    </row>
    <row r="7" spans="1:8" ht="15">
      <c r="A7" s="45" t="s">
        <v>7</v>
      </c>
      <c r="B7" s="46" t="s">
        <v>309</v>
      </c>
      <c r="C7" s="57">
        <v>5.158</v>
      </c>
      <c r="D7" s="57">
        <v>3.455</v>
      </c>
      <c r="E7" s="24">
        <v>17</v>
      </c>
      <c r="F7" s="47">
        <f aca="true" t="shared" si="0" ref="F7:F70">D7*E7</f>
        <v>58.735</v>
      </c>
      <c r="G7" s="49" t="s">
        <v>6</v>
      </c>
      <c r="H7" s="49" t="s">
        <v>8</v>
      </c>
    </row>
    <row r="8" spans="1:8" ht="15">
      <c r="A8" s="45" t="s">
        <v>7</v>
      </c>
      <c r="B8" s="46" t="s">
        <v>378</v>
      </c>
      <c r="C8" s="57">
        <v>4.052</v>
      </c>
      <c r="D8" s="57">
        <v>0.415</v>
      </c>
      <c r="E8" s="24">
        <v>17</v>
      </c>
      <c r="F8" s="47">
        <f t="shared" si="0"/>
        <v>7.055</v>
      </c>
      <c r="G8" s="49" t="s">
        <v>6</v>
      </c>
      <c r="H8" s="49" t="s">
        <v>8</v>
      </c>
    </row>
    <row r="9" spans="1:8" ht="15">
      <c r="A9" s="45" t="s">
        <v>7</v>
      </c>
      <c r="B9" s="46" t="s">
        <v>339</v>
      </c>
      <c r="C9" s="57">
        <v>7.273</v>
      </c>
      <c r="D9" s="57">
        <v>0.967</v>
      </c>
      <c r="E9" s="24">
        <v>17</v>
      </c>
      <c r="F9" s="47">
        <f t="shared" si="0"/>
        <v>16.439</v>
      </c>
      <c r="G9" s="49" t="s">
        <v>6</v>
      </c>
      <c r="H9" s="49" t="s">
        <v>8</v>
      </c>
    </row>
    <row r="10" spans="1:8" ht="15">
      <c r="A10" s="45" t="s">
        <v>7</v>
      </c>
      <c r="B10" s="46" t="s">
        <v>356</v>
      </c>
      <c r="C10" s="57">
        <v>1.694</v>
      </c>
      <c r="D10" s="57">
        <v>0.385</v>
      </c>
      <c r="E10" s="24">
        <v>17</v>
      </c>
      <c r="F10" s="47">
        <f t="shared" si="0"/>
        <v>6.545</v>
      </c>
      <c r="G10" s="49" t="s">
        <v>6</v>
      </c>
      <c r="H10" s="49" t="s">
        <v>8</v>
      </c>
    </row>
    <row r="11" spans="1:8" ht="15">
      <c r="A11" s="45" t="s">
        <v>7</v>
      </c>
      <c r="B11" s="46" t="s">
        <v>189</v>
      </c>
      <c r="C11" s="57">
        <v>3.751</v>
      </c>
      <c r="D11" s="57">
        <v>1.386</v>
      </c>
      <c r="E11" s="24">
        <v>17</v>
      </c>
      <c r="F11" s="47">
        <f t="shared" si="0"/>
        <v>23.561999999999998</v>
      </c>
      <c r="G11" s="49" t="s">
        <v>6</v>
      </c>
      <c r="H11" s="49" t="s">
        <v>8</v>
      </c>
    </row>
    <row r="12" spans="1:8" ht="15">
      <c r="A12" s="45" t="s">
        <v>7</v>
      </c>
      <c r="B12" s="46" t="s">
        <v>163</v>
      </c>
      <c r="C12" s="57">
        <v>3.932</v>
      </c>
      <c r="D12" s="57">
        <v>0.766</v>
      </c>
      <c r="E12" s="24">
        <v>17</v>
      </c>
      <c r="F12" s="47">
        <f t="shared" si="0"/>
        <v>13.022</v>
      </c>
      <c r="G12" s="49" t="s">
        <v>6</v>
      </c>
      <c r="H12" s="49" t="s">
        <v>8</v>
      </c>
    </row>
    <row r="13" spans="1:8" ht="15">
      <c r="A13" s="45" t="s">
        <v>7</v>
      </c>
      <c r="B13" s="46" t="s">
        <v>158</v>
      </c>
      <c r="C13" s="57">
        <v>2.147</v>
      </c>
      <c r="D13" s="57">
        <v>0.166</v>
      </c>
      <c r="E13" s="24">
        <v>17</v>
      </c>
      <c r="F13" s="47">
        <f t="shared" si="0"/>
        <v>2.822</v>
      </c>
      <c r="G13" s="49" t="s">
        <v>6</v>
      </c>
      <c r="H13" s="49" t="s">
        <v>8</v>
      </c>
    </row>
    <row r="14" spans="1:8" ht="15">
      <c r="A14" s="45" t="s">
        <v>7</v>
      </c>
      <c r="B14" s="46" t="s">
        <v>411</v>
      </c>
      <c r="C14" s="57">
        <v>0.215</v>
      </c>
      <c r="D14" s="57">
        <v>0.215</v>
      </c>
      <c r="E14" s="24">
        <v>17</v>
      </c>
      <c r="F14" s="47">
        <f t="shared" si="0"/>
        <v>3.655</v>
      </c>
      <c r="G14" s="49" t="s">
        <v>6</v>
      </c>
      <c r="H14" s="49" t="s">
        <v>8</v>
      </c>
    </row>
    <row r="15" spans="1:8" ht="15">
      <c r="A15" s="45" t="s">
        <v>7</v>
      </c>
      <c r="B15" s="46" t="s">
        <v>383</v>
      </c>
      <c r="C15" s="57">
        <v>0.373</v>
      </c>
      <c r="D15" s="57">
        <v>0.251</v>
      </c>
      <c r="E15" s="24">
        <v>17</v>
      </c>
      <c r="F15" s="47">
        <f t="shared" si="0"/>
        <v>4.267</v>
      </c>
      <c r="G15" s="49" t="s">
        <v>6</v>
      </c>
      <c r="H15" s="49" t="s">
        <v>8</v>
      </c>
    </row>
    <row r="16" spans="1:8" ht="15">
      <c r="A16" s="45" t="s">
        <v>7</v>
      </c>
      <c r="B16" s="46" t="s">
        <v>396</v>
      </c>
      <c r="C16" s="57">
        <v>0.406</v>
      </c>
      <c r="D16" s="57">
        <v>0.015</v>
      </c>
      <c r="E16" s="24">
        <v>17</v>
      </c>
      <c r="F16" s="47">
        <f t="shared" si="0"/>
        <v>0.255</v>
      </c>
      <c r="G16" s="49" t="s">
        <v>6</v>
      </c>
      <c r="H16" s="49" t="s">
        <v>8</v>
      </c>
    </row>
    <row r="17" spans="1:8" ht="15">
      <c r="A17" s="45" t="s">
        <v>7</v>
      </c>
      <c r="B17" s="46" t="s">
        <v>424</v>
      </c>
      <c r="C17" s="57">
        <v>5.138</v>
      </c>
      <c r="D17" s="57">
        <v>0.442</v>
      </c>
      <c r="E17" s="24">
        <v>17</v>
      </c>
      <c r="F17" s="47">
        <f t="shared" si="0"/>
        <v>7.514</v>
      </c>
      <c r="G17" s="49" t="s">
        <v>6</v>
      </c>
      <c r="H17" s="49" t="s">
        <v>8</v>
      </c>
    </row>
    <row r="18" spans="1:8" ht="15">
      <c r="A18" s="45" t="s">
        <v>7</v>
      </c>
      <c r="B18" s="46" t="s">
        <v>366</v>
      </c>
      <c r="C18" s="57">
        <v>0.885</v>
      </c>
      <c r="D18" s="57">
        <v>0.62</v>
      </c>
      <c r="E18" s="24">
        <v>17</v>
      </c>
      <c r="F18" s="47">
        <f t="shared" si="0"/>
        <v>10.54</v>
      </c>
      <c r="G18" s="49" t="s">
        <v>6</v>
      </c>
      <c r="H18" s="49" t="s">
        <v>8</v>
      </c>
    </row>
    <row r="19" spans="1:8" ht="15">
      <c r="A19" s="45" t="s">
        <v>7</v>
      </c>
      <c r="B19" s="46" t="s">
        <v>314</v>
      </c>
      <c r="C19" s="57">
        <v>2.357</v>
      </c>
      <c r="D19" s="57">
        <v>2.256</v>
      </c>
      <c r="E19" s="24">
        <v>17</v>
      </c>
      <c r="F19" s="47">
        <f t="shared" si="0"/>
        <v>38.352</v>
      </c>
      <c r="G19" s="49" t="s">
        <v>6</v>
      </c>
      <c r="H19" s="49" t="s">
        <v>8</v>
      </c>
    </row>
    <row r="20" spans="1:8" ht="15">
      <c r="A20" s="45" t="s">
        <v>7</v>
      </c>
      <c r="B20" s="46" t="s">
        <v>813</v>
      </c>
      <c r="C20" s="57">
        <v>3.832</v>
      </c>
      <c r="D20" s="57">
        <v>0.218</v>
      </c>
      <c r="E20" s="24">
        <v>17</v>
      </c>
      <c r="F20" s="47">
        <f t="shared" si="0"/>
        <v>3.706</v>
      </c>
      <c r="G20" s="49" t="s">
        <v>6</v>
      </c>
      <c r="H20" s="49" t="s">
        <v>8</v>
      </c>
    </row>
    <row r="21" spans="1:8" ht="15">
      <c r="A21" s="45" t="s">
        <v>7</v>
      </c>
      <c r="B21" s="46" t="s">
        <v>814</v>
      </c>
      <c r="C21" s="57">
        <v>2.304</v>
      </c>
      <c r="D21" s="57">
        <v>0.101</v>
      </c>
      <c r="E21" s="24">
        <v>17</v>
      </c>
      <c r="F21" s="47">
        <f t="shared" si="0"/>
        <v>1.717</v>
      </c>
      <c r="G21" s="49" t="s">
        <v>6</v>
      </c>
      <c r="H21" s="49" t="s">
        <v>8</v>
      </c>
    </row>
    <row r="22" spans="1:8" ht="15">
      <c r="A22" s="45" t="s">
        <v>7</v>
      </c>
      <c r="B22" s="46" t="s">
        <v>318</v>
      </c>
      <c r="C22" s="57">
        <v>5.09</v>
      </c>
      <c r="D22" s="57">
        <v>1.468</v>
      </c>
      <c r="E22" s="24">
        <v>17</v>
      </c>
      <c r="F22" s="47">
        <f t="shared" si="0"/>
        <v>24.956</v>
      </c>
      <c r="G22" s="49" t="s">
        <v>6</v>
      </c>
      <c r="H22" s="49" t="s">
        <v>8</v>
      </c>
    </row>
    <row r="23" spans="1:8" ht="15">
      <c r="A23" s="45" t="s">
        <v>7</v>
      </c>
      <c r="B23" s="46" t="s">
        <v>318</v>
      </c>
      <c r="C23" s="57">
        <v>5.09</v>
      </c>
      <c r="D23" s="57">
        <v>1.824</v>
      </c>
      <c r="E23" s="24">
        <v>17</v>
      </c>
      <c r="F23" s="47">
        <f t="shared" si="0"/>
        <v>31.008000000000003</v>
      </c>
      <c r="G23" s="49" t="s">
        <v>6</v>
      </c>
      <c r="H23" s="49" t="s">
        <v>8</v>
      </c>
    </row>
    <row r="24" spans="1:8" ht="15">
      <c r="A24" s="45" t="s">
        <v>7</v>
      </c>
      <c r="B24" s="46" t="s">
        <v>311</v>
      </c>
      <c r="C24" s="57">
        <v>4.044</v>
      </c>
      <c r="D24" s="57">
        <v>2.976</v>
      </c>
      <c r="E24" s="24">
        <v>17</v>
      </c>
      <c r="F24" s="47">
        <f t="shared" si="0"/>
        <v>50.592</v>
      </c>
      <c r="G24" s="49" t="s">
        <v>6</v>
      </c>
      <c r="H24" s="49" t="s">
        <v>8</v>
      </c>
    </row>
    <row r="25" spans="1:8" ht="15">
      <c r="A25" s="45" t="s">
        <v>7</v>
      </c>
      <c r="B25" s="46" t="s">
        <v>312</v>
      </c>
      <c r="C25" s="57">
        <v>2.982</v>
      </c>
      <c r="D25" s="57">
        <v>2.84</v>
      </c>
      <c r="E25" s="24">
        <v>17</v>
      </c>
      <c r="F25" s="47">
        <f t="shared" si="0"/>
        <v>48.28</v>
      </c>
      <c r="G25" s="49" t="s">
        <v>6</v>
      </c>
      <c r="H25" s="49" t="s">
        <v>8</v>
      </c>
    </row>
    <row r="26" spans="1:8" ht="15">
      <c r="A26" s="45" t="s">
        <v>7</v>
      </c>
      <c r="B26" s="46" t="s">
        <v>374</v>
      </c>
      <c r="C26" s="57">
        <v>3.925</v>
      </c>
      <c r="D26" s="57">
        <v>0.458</v>
      </c>
      <c r="E26" s="24">
        <v>17</v>
      </c>
      <c r="F26" s="47">
        <f t="shared" si="0"/>
        <v>7.7860000000000005</v>
      </c>
      <c r="G26" s="49" t="s">
        <v>6</v>
      </c>
      <c r="H26" s="49" t="s">
        <v>8</v>
      </c>
    </row>
    <row r="27" spans="1:8" ht="15">
      <c r="A27" s="45" t="s">
        <v>7</v>
      </c>
      <c r="B27" s="46" t="s">
        <v>407</v>
      </c>
      <c r="C27" s="57">
        <v>1.236</v>
      </c>
      <c r="D27" s="57">
        <v>0.192</v>
      </c>
      <c r="E27" s="24">
        <v>17</v>
      </c>
      <c r="F27" s="47">
        <f t="shared" si="0"/>
        <v>3.2640000000000002</v>
      </c>
      <c r="G27" s="49" t="s">
        <v>6</v>
      </c>
      <c r="H27" s="49" t="s">
        <v>8</v>
      </c>
    </row>
    <row r="28" spans="1:8" ht="15">
      <c r="A28" s="45" t="s">
        <v>7</v>
      </c>
      <c r="B28" s="46" t="s">
        <v>353</v>
      </c>
      <c r="C28" s="57">
        <v>1.39</v>
      </c>
      <c r="D28" s="57">
        <v>0.29</v>
      </c>
      <c r="E28" s="24">
        <v>17</v>
      </c>
      <c r="F28" s="47">
        <f t="shared" si="0"/>
        <v>4.93</v>
      </c>
      <c r="G28" s="49" t="s">
        <v>6</v>
      </c>
      <c r="H28" s="49" t="s">
        <v>8</v>
      </c>
    </row>
    <row r="29" spans="1:8" ht="15">
      <c r="A29" s="45" t="s">
        <v>7</v>
      </c>
      <c r="B29" s="46" t="s">
        <v>363</v>
      </c>
      <c r="C29" s="57">
        <v>0.564</v>
      </c>
      <c r="D29" s="57">
        <v>0.538</v>
      </c>
      <c r="E29" s="24">
        <v>17</v>
      </c>
      <c r="F29" s="47">
        <f t="shared" si="0"/>
        <v>9.146</v>
      </c>
      <c r="G29" s="49" t="s">
        <v>6</v>
      </c>
      <c r="H29" s="49" t="s">
        <v>8</v>
      </c>
    </row>
    <row r="30" spans="1:8" ht="15">
      <c r="A30" s="45" t="s">
        <v>7</v>
      </c>
      <c r="B30" s="46" t="s">
        <v>395</v>
      </c>
      <c r="C30" s="57">
        <v>0.441</v>
      </c>
      <c r="D30" s="57">
        <v>0.267</v>
      </c>
      <c r="E30" s="24">
        <v>17</v>
      </c>
      <c r="F30" s="47">
        <f t="shared" si="0"/>
        <v>4.539000000000001</v>
      </c>
      <c r="G30" s="49" t="s">
        <v>6</v>
      </c>
      <c r="H30" s="49" t="s">
        <v>8</v>
      </c>
    </row>
    <row r="31" spans="1:8" ht="15">
      <c r="A31" s="45" t="s">
        <v>7</v>
      </c>
      <c r="B31" s="46" t="s">
        <v>361</v>
      </c>
      <c r="C31" s="57">
        <v>1.424</v>
      </c>
      <c r="D31" s="57">
        <v>0.552</v>
      </c>
      <c r="E31" s="24">
        <v>17</v>
      </c>
      <c r="F31" s="47">
        <f t="shared" si="0"/>
        <v>9.384</v>
      </c>
      <c r="G31" s="49" t="s">
        <v>6</v>
      </c>
      <c r="H31" s="49" t="s">
        <v>8</v>
      </c>
    </row>
    <row r="32" spans="1:8" ht="15">
      <c r="A32" s="45" t="s">
        <v>7</v>
      </c>
      <c r="B32" s="46" t="s">
        <v>427</v>
      </c>
      <c r="C32" s="57">
        <v>0.385</v>
      </c>
      <c r="D32" s="57">
        <v>0.139</v>
      </c>
      <c r="E32" s="24">
        <v>17</v>
      </c>
      <c r="F32" s="47">
        <f t="shared" si="0"/>
        <v>2.3630000000000004</v>
      </c>
      <c r="G32" s="49" t="s">
        <v>6</v>
      </c>
      <c r="H32" s="49" t="s">
        <v>8</v>
      </c>
    </row>
    <row r="33" spans="1:8" ht="15">
      <c r="A33" s="45" t="s">
        <v>7</v>
      </c>
      <c r="B33" s="46" t="s">
        <v>394</v>
      </c>
      <c r="C33" s="57">
        <v>0.31</v>
      </c>
      <c r="D33" s="57">
        <v>0.31</v>
      </c>
      <c r="E33" s="24">
        <v>17</v>
      </c>
      <c r="F33" s="47">
        <f t="shared" si="0"/>
        <v>5.27</v>
      </c>
      <c r="G33" s="49" t="s">
        <v>6</v>
      </c>
      <c r="H33" s="49" t="s">
        <v>8</v>
      </c>
    </row>
    <row r="34" spans="1:8" ht="15">
      <c r="A34" s="45" t="s">
        <v>7</v>
      </c>
      <c r="B34" s="46" t="s">
        <v>390</v>
      </c>
      <c r="C34" s="57">
        <v>0.438</v>
      </c>
      <c r="D34" s="57">
        <v>0.373</v>
      </c>
      <c r="E34" s="24">
        <v>17</v>
      </c>
      <c r="F34" s="47">
        <f t="shared" si="0"/>
        <v>6.341</v>
      </c>
      <c r="G34" s="49" t="s">
        <v>6</v>
      </c>
      <c r="H34" s="49" t="s">
        <v>8</v>
      </c>
    </row>
    <row r="35" spans="1:8" ht="15">
      <c r="A35" s="45" t="s">
        <v>7</v>
      </c>
      <c r="B35" s="46" t="s">
        <v>412</v>
      </c>
      <c r="C35" s="57">
        <v>0.416</v>
      </c>
      <c r="D35" s="57">
        <v>0.207</v>
      </c>
      <c r="E35" s="24">
        <v>17</v>
      </c>
      <c r="F35" s="47">
        <f t="shared" si="0"/>
        <v>3.5189999999999997</v>
      </c>
      <c r="G35" s="49" t="s">
        <v>6</v>
      </c>
      <c r="H35" s="49" t="s">
        <v>8</v>
      </c>
    </row>
    <row r="36" spans="1:8" ht="15">
      <c r="A36" s="45" t="s">
        <v>7</v>
      </c>
      <c r="B36" s="46" t="s">
        <v>334</v>
      </c>
      <c r="C36" s="57">
        <v>6.295</v>
      </c>
      <c r="D36" s="57">
        <v>1.539</v>
      </c>
      <c r="E36" s="24">
        <v>17</v>
      </c>
      <c r="F36" s="47">
        <f t="shared" si="0"/>
        <v>26.163</v>
      </c>
      <c r="G36" s="49" t="s">
        <v>6</v>
      </c>
      <c r="H36" s="49" t="s">
        <v>8</v>
      </c>
    </row>
    <row r="37" spans="1:8" ht="15">
      <c r="A37" s="45" t="s">
        <v>7</v>
      </c>
      <c r="B37" s="46" t="s">
        <v>313</v>
      </c>
      <c r="C37" s="57">
        <v>2.584</v>
      </c>
      <c r="D37" s="57">
        <v>2.129</v>
      </c>
      <c r="E37" s="24">
        <v>17</v>
      </c>
      <c r="F37" s="47">
        <f t="shared" si="0"/>
        <v>36.193</v>
      </c>
      <c r="G37" s="49" t="s">
        <v>6</v>
      </c>
      <c r="H37" s="49" t="s">
        <v>8</v>
      </c>
    </row>
    <row r="38" spans="1:8" ht="15">
      <c r="A38" s="45" t="s">
        <v>7</v>
      </c>
      <c r="B38" s="46" t="s">
        <v>354</v>
      </c>
      <c r="C38" s="57">
        <v>2.666</v>
      </c>
      <c r="D38" s="57">
        <v>0.522</v>
      </c>
      <c r="E38" s="24">
        <v>17</v>
      </c>
      <c r="F38" s="47">
        <f t="shared" si="0"/>
        <v>8.874</v>
      </c>
      <c r="G38" s="49" t="s">
        <v>6</v>
      </c>
      <c r="H38" s="49" t="s">
        <v>8</v>
      </c>
    </row>
    <row r="39" spans="1:8" ht="15">
      <c r="A39" s="45" t="s">
        <v>7</v>
      </c>
      <c r="B39" s="46" t="s">
        <v>423</v>
      </c>
      <c r="C39" s="57">
        <v>3.866</v>
      </c>
      <c r="D39" s="57">
        <v>0.476</v>
      </c>
      <c r="E39" s="24">
        <v>17</v>
      </c>
      <c r="F39" s="47">
        <f t="shared" si="0"/>
        <v>8.091999999999999</v>
      </c>
      <c r="G39" s="49" t="s">
        <v>6</v>
      </c>
      <c r="H39" s="49" t="s">
        <v>8</v>
      </c>
    </row>
    <row r="40" spans="1:8" ht="15">
      <c r="A40" s="45" t="s">
        <v>7</v>
      </c>
      <c r="B40" s="46" t="s">
        <v>352</v>
      </c>
      <c r="C40" s="57">
        <v>2.2</v>
      </c>
      <c r="D40" s="57">
        <v>0.539</v>
      </c>
      <c r="E40" s="24">
        <v>17</v>
      </c>
      <c r="F40" s="47">
        <f t="shared" si="0"/>
        <v>9.163</v>
      </c>
      <c r="G40" s="49" t="s">
        <v>6</v>
      </c>
      <c r="H40" s="49" t="s">
        <v>8</v>
      </c>
    </row>
    <row r="41" spans="1:8" ht="15">
      <c r="A41" s="45" t="s">
        <v>7</v>
      </c>
      <c r="B41" s="46" t="s">
        <v>431</v>
      </c>
      <c r="C41" s="57">
        <v>0.27</v>
      </c>
      <c r="D41" s="57">
        <v>0.127</v>
      </c>
      <c r="E41" s="24">
        <v>17</v>
      </c>
      <c r="F41" s="47">
        <f t="shared" si="0"/>
        <v>2.159</v>
      </c>
      <c r="G41" s="49" t="s">
        <v>6</v>
      </c>
      <c r="H41" s="49" t="s">
        <v>8</v>
      </c>
    </row>
    <row r="42" spans="1:8" ht="15">
      <c r="A42" s="45" t="s">
        <v>7</v>
      </c>
      <c r="B42" s="46" t="s">
        <v>337</v>
      </c>
      <c r="C42" s="57">
        <v>2.368</v>
      </c>
      <c r="D42" s="57">
        <v>0.845</v>
      </c>
      <c r="E42" s="24">
        <v>17</v>
      </c>
      <c r="F42" s="47">
        <f t="shared" si="0"/>
        <v>14.365</v>
      </c>
      <c r="G42" s="49" t="s">
        <v>6</v>
      </c>
      <c r="H42" s="49" t="s">
        <v>8</v>
      </c>
    </row>
    <row r="43" spans="1:8" ht="15">
      <c r="A43" s="45" t="s">
        <v>7</v>
      </c>
      <c r="B43" s="46" t="s">
        <v>328</v>
      </c>
      <c r="C43" s="57">
        <v>1.129</v>
      </c>
      <c r="D43" s="57">
        <v>1.114</v>
      </c>
      <c r="E43" s="24">
        <v>17</v>
      </c>
      <c r="F43" s="47">
        <f t="shared" si="0"/>
        <v>18.938000000000002</v>
      </c>
      <c r="G43" s="49" t="s">
        <v>6</v>
      </c>
      <c r="H43" s="49" t="s">
        <v>8</v>
      </c>
    </row>
    <row r="44" spans="1:8" ht="15">
      <c r="A44" s="45" t="s">
        <v>7</v>
      </c>
      <c r="B44" s="46" t="s">
        <v>316</v>
      </c>
      <c r="C44" s="57">
        <v>5.032</v>
      </c>
      <c r="D44" s="57">
        <v>1.916</v>
      </c>
      <c r="E44" s="24">
        <v>17</v>
      </c>
      <c r="F44" s="47">
        <f t="shared" si="0"/>
        <v>32.571999999999996</v>
      </c>
      <c r="G44" s="49" t="s">
        <v>6</v>
      </c>
      <c r="H44" s="49" t="s">
        <v>8</v>
      </c>
    </row>
    <row r="45" spans="1:8" ht="15">
      <c r="A45" s="45" t="s">
        <v>7</v>
      </c>
      <c r="B45" s="46" t="s">
        <v>351</v>
      </c>
      <c r="C45" s="57">
        <v>0.624</v>
      </c>
      <c r="D45" s="57">
        <v>0.611</v>
      </c>
      <c r="E45" s="24">
        <v>17</v>
      </c>
      <c r="F45" s="47">
        <f t="shared" si="0"/>
        <v>10.387</v>
      </c>
      <c r="G45" s="49" t="s">
        <v>6</v>
      </c>
      <c r="H45" s="49" t="s">
        <v>8</v>
      </c>
    </row>
    <row r="46" spans="1:8" ht="15">
      <c r="A46" s="45" t="s">
        <v>7</v>
      </c>
      <c r="B46" s="46" t="s">
        <v>350</v>
      </c>
      <c r="C46" s="57">
        <v>6.16</v>
      </c>
      <c r="D46" s="57">
        <v>1.005</v>
      </c>
      <c r="E46" s="24">
        <v>17</v>
      </c>
      <c r="F46" s="47">
        <f t="shared" si="0"/>
        <v>17.084999999999997</v>
      </c>
      <c r="G46" s="49" t="s">
        <v>6</v>
      </c>
      <c r="H46" s="49" t="s">
        <v>8</v>
      </c>
    </row>
    <row r="47" spans="1:8" ht="15">
      <c r="A47" s="45" t="s">
        <v>7</v>
      </c>
      <c r="B47" s="46" t="s">
        <v>425</v>
      </c>
      <c r="C47" s="57">
        <v>0.291</v>
      </c>
      <c r="D47" s="57">
        <v>0.143</v>
      </c>
      <c r="E47" s="24">
        <v>17</v>
      </c>
      <c r="F47" s="47">
        <f t="shared" si="0"/>
        <v>2.4309999999999996</v>
      </c>
      <c r="G47" s="49" t="s">
        <v>6</v>
      </c>
      <c r="H47" s="49" t="s">
        <v>8</v>
      </c>
    </row>
    <row r="48" spans="1:8" ht="15">
      <c r="A48" s="45" t="s">
        <v>7</v>
      </c>
      <c r="B48" s="46" t="s">
        <v>408</v>
      </c>
      <c r="C48" s="57">
        <v>0.564</v>
      </c>
      <c r="D48" s="57">
        <v>0.319</v>
      </c>
      <c r="E48" s="24">
        <v>17</v>
      </c>
      <c r="F48" s="47">
        <f t="shared" si="0"/>
        <v>5.423</v>
      </c>
      <c r="G48" s="49" t="s">
        <v>6</v>
      </c>
      <c r="H48" s="49" t="s">
        <v>8</v>
      </c>
    </row>
    <row r="49" spans="1:8" ht="15">
      <c r="A49" s="45" t="s">
        <v>7</v>
      </c>
      <c r="B49" s="46" t="s">
        <v>417</v>
      </c>
      <c r="C49" s="57">
        <v>0.563</v>
      </c>
      <c r="D49" s="57">
        <v>0.316</v>
      </c>
      <c r="E49" s="24">
        <v>17</v>
      </c>
      <c r="F49" s="47">
        <f t="shared" si="0"/>
        <v>5.372</v>
      </c>
      <c r="G49" s="49" t="s">
        <v>6</v>
      </c>
      <c r="H49" s="49" t="s">
        <v>8</v>
      </c>
    </row>
    <row r="50" spans="1:8" ht="15">
      <c r="A50" s="45" t="s">
        <v>7</v>
      </c>
      <c r="B50" s="46" t="s">
        <v>419</v>
      </c>
      <c r="C50" s="57">
        <v>0.417</v>
      </c>
      <c r="D50" s="57">
        <v>0.322</v>
      </c>
      <c r="E50" s="24">
        <v>17</v>
      </c>
      <c r="F50" s="47">
        <f t="shared" si="0"/>
        <v>5.474</v>
      </c>
      <c r="G50" s="49" t="s">
        <v>6</v>
      </c>
      <c r="H50" s="49" t="s">
        <v>8</v>
      </c>
    </row>
    <row r="51" spans="1:8" ht="15">
      <c r="A51" s="45" t="s">
        <v>7</v>
      </c>
      <c r="B51" s="46" t="s">
        <v>430</v>
      </c>
      <c r="C51" s="57">
        <v>0.261</v>
      </c>
      <c r="D51" s="57">
        <v>0.138</v>
      </c>
      <c r="E51" s="24">
        <v>17</v>
      </c>
      <c r="F51" s="47">
        <f t="shared" si="0"/>
        <v>2.346</v>
      </c>
      <c r="G51" s="49" t="s">
        <v>6</v>
      </c>
      <c r="H51" s="49" t="s">
        <v>8</v>
      </c>
    </row>
    <row r="52" spans="1:8" ht="15">
      <c r="A52" s="45" t="s">
        <v>7</v>
      </c>
      <c r="B52" s="46" t="s">
        <v>409</v>
      </c>
      <c r="C52" s="57">
        <v>0.292</v>
      </c>
      <c r="D52" s="57">
        <v>0.223</v>
      </c>
      <c r="E52" s="24">
        <v>17</v>
      </c>
      <c r="F52" s="47">
        <f t="shared" si="0"/>
        <v>3.791</v>
      </c>
      <c r="G52" s="49" t="s">
        <v>6</v>
      </c>
      <c r="H52" s="49" t="s">
        <v>8</v>
      </c>
    </row>
    <row r="53" spans="1:8" ht="15">
      <c r="A53" s="45" t="s">
        <v>7</v>
      </c>
      <c r="B53" s="46" t="s">
        <v>360</v>
      </c>
      <c r="C53" s="57">
        <v>1.671</v>
      </c>
      <c r="D53" s="57">
        <v>0.614</v>
      </c>
      <c r="E53" s="24">
        <v>17</v>
      </c>
      <c r="F53" s="47">
        <f t="shared" si="0"/>
        <v>10.438</v>
      </c>
      <c r="G53" s="49" t="s">
        <v>6</v>
      </c>
      <c r="H53" s="49" t="s">
        <v>8</v>
      </c>
    </row>
    <row r="54" spans="1:8" s="5" customFormat="1" ht="14.25">
      <c r="A54" s="45" t="s">
        <v>7</v>
      </c>
      <c r="B54" s="46" t="s">
        <v>373</v>
      </c>
      <c r="C54" s="57">
        <v>4.08</v>
      </c>
      <c r="D54" s="57">
        <v>0.559</v>
      </c>
      <c r="E54" s="24">
        <v>17</v>
      </c>
      <c r="F54" s="47">
        <f t="shared" si="0"/>
        <v>9.503</v>
      </c>
      <c r="G54" s="49" t="s">
        <v>6</v>
      </c>
      <c r="H54" s="49" t="s">
        <v>8</v>
      </c>
    </row>
    <row r="55" spans="1:8" ht="15">
      <c r="A55" s="45" t="s">
        <v>7</v>
      </c>
      <c r="B55" s="46" t="s">
        <v>426</v>
      </c>
      <c r="C55" s="57">
        <v>8.616</v>
      </c>
      <c r="D55" s="57">
        <v>0.145</v>
      </c>
      <c r="E55" s="24">
        <v>17</v>
      </c>
      <c r="F55" s="47">
        <f t="shared" si="0"/>
        <v>2.465</v>
      </c>
      <c r="G55" s="49" t="s">
        <v>6</v>
      </c>
      <c r="H55" s="49" t="s">
        <v>8</v>
      </c>
    </row>
    <row r="56" spans="1:8" s="5" customFormat="1" ht="14.25">
      <c r="A56" s="45" t="s">
        <v>7</v>
      </c>
      <c r="B56" s="46" t="s">
        <v>322</v>
      </c>
      <c r="C56" s="57">
        <v>1.668</v>
      </c>
      <c r="D56" s="57">
        <v>1.445</v>
      </c>
      <c r="E56" s="24">
        <v>17</v>
      </c>
      <c r="F56" s="47">
        <f t="shared" si="0"/>
        <v>24.565</v>
      </c>
      <c r="G56" s="49" t="s">
        <v>6</v>
      </c>
      <c r="H56" s="49" t="s">
        <v>8</v>
      </c>
    </row>
    <row r="57" spans="1:8" ht="15">
      <c r="A57" s="45" t="s">
        <v>7</v>
      </c>
      <c r="B57" s="46" t="s">
        <v>325</v>
      </c>
      <c r="C57" s="57">
        <v>2.882</v>
      </c>
      <c r="D57" s="57">
        <v>1.216</v>
      </c>
      <c r="E57" s="24">
        <v>17</v>
      </c>
      <c r="F57" s="47">
        <f t="shared" si="0"/>
        <v>20.672</v>
      </c>
      <c r="G57" s="49" t="s">
        <v>6</v>
      </c>
      <c r="H57" s="49" t="s">
        <v>8</v>
      </c>
    </row>
    <row r="58" spans="1:8" ht="15">
      <c r="A58" s="45" t="s">
        <v>7</v>
      </c>
      <c r="B58" s="46" t="s">
        <v>324</v>
      </c>
      <c r="C58" s="57">
        <v>1.771</v>
      </c>
      <c r="D58" s="57">
        <v>1.33</v>
      </c>
      <c r="E58" s="24">
        <v>17</v>
      </c>
      <c r="F58" s="47">
        <f t="shared" si="0"/>
        <v>22.61</v>
      </c>
      <c r="G58" s="49" t="s">
        <v>6</v>
      </c>
      <c r="H58" s="49" t="s">
        <v>8</v>
      </c>
    </row>
    <row r="59" spans="1:8" ht="15">
      <c r="A59" s="45" t="s">
        <v>7</v>
      </c>
      <c r="B59" s="46" t="s">
        <v>380</v>
      </c>
      <c r="C59" s="57">
        <v>0.471</v>
      </c>
      <c r="D59" s="57">
        <v>0.407</v>
      </c>
      <c r="E59" s="24">
        <v>17</v>
      </c>
      <c r="F59" s="47">
        <f t="shared" si="0"/>
        <v>6.919</v>
      </c>
      <c r="G59" s="49" t="s">
        <v>6</v>
      </c>
      <c r="H59" s="49" t="s">
        <v>8</v>
      </c>
    </row>
    <row r="60" spans="1:8" ht="15">
      <c r="A60" s="45" t="s">
        <v>7</v>
      </c>
      <c r="B60" s="46" t="s">
        <v>338</v>
      </c>
      <c r="C60" s="57">
        <v>4.377</v>
      </c>
      <c r="D60" s="57">
        <v>0.905</v>
      </c>
      <c r="E60" s="24">
        <v>17</v>
      </c>
      <c r="F60" s="47">
        <f t="shared" si="0"/>
        <v>15.385</v>
      </c>
      <c r="G60" s="49" t="s">
        <v>6</v>
      </c>
      <c r="H60" s="49" t="s">
        <v>8</v>
      </c>
    </row>
    <row r="61" spans="1:8" ht="15">
      <c r="A61" s="45" t="s">
        <v>7</v>
      </c>
      <c r="B61" s="46" t="s">
        <v>359</v>
      </c>
      <c r="C61" s="57">
        <v>0.91</v>
      </c>
      <c r="D61" s="57">
        <v>0.575</v>
      </c>
      <c r="E61" s="24">
        <v>17</v>
      </c>
      <c r="F61" s="47">
        <f t="shared" si="0"/>
        <v>9.774999999999999</v>
      </c>
      <c r="G61" s="49" t="s">
        <v>6</v>
      </c>
      <c r="H61" s="49" t="s">
        <v>8</v>
      </c>
    </row>
    <row r="62" spans="1:8" ht="15">
      <c r="A62" s="45" t="s">
        <v>7</v>
      </c>
      <c r="B62" s="46" t="s">
        <v>332</v>
      </c>
      <c r="C62" s="57">
        <v>1.098</v>
      </c>
      <c r="D62" s="57">
        <v>0.944</v>
      </c>
      <c r="E62" s="24">
        <v>17</v>
      </c>
      <c r="F62" s="47">
        <f t="shared" si="0"/>
        <v>16.048</v>
      </c>
      <c r="G62" s="49" t="s">
        <v>6</v>
      </c>
      <c r="H62" s="49" t="s">
        <v>8</v>
      </c>
    </row>
    <row r="63" spans="1:8" ht="15">
      <c r="A63" s="45" t="s">
        <v>7</v>
      </c>
      <c r="B63" s="46" t="s">
        <v>381</v>
      </c>
      <c r="C63" s="57">
        <v>0.726</v>
      </c>
      <c r="D63" s="57">
        <v>0.402</v>
      </c>
      <c r="E63" s="24">
        <v>17</v>
      </c>
      <c r="F63" s="47">
        <f t="shared" si="0"/>
        <v>6.8340000000000005</v>
      </c>
      <c r="G63" s="49" t="s">
        <v>6</v>
      </c>
      <c r="H63" s="49" t="s">
        <v>8</v>
      </c>
    </row>
    <row r="64" spans="1:8" ht="15">
      <c r="A64" s="45" t="s">
        <v>7</v>
      </c>
      <c r="B64" s="46" t="s">
        <v>355</v>
      </c>
      <c r="C64" s="57">
        <v>0.625</v>
      </c>
      <c r="D64" s="57">
        <v>0.589</v>
      </c>
      <c r="E64" s="24">
        <v>17</v>
      </c>
      <c r="F64" s="47">
        <f t="shared" si="0"/>
        <v>10.013</v>
      </c>
      <c r="G64" s="49" t="s">
        <v>6</v>
      </c>
      <c r="H64" s="49" t="s">
        <v>8</v>
      </c>
    </row>
    <row r="65" spans="1:8" ht="15">
      <c r="A65" s="45" t="s">
        <v>7</v>
      </c>
      <c r="B65" s="46" t="s">
        <v>389</v>
      </c>
      <c r="C65" s="57">
        <v>1.197</v>
      </c>
      <c r="D65" s="57">
        <v>0.347</v>
      </c>
      <c r="E65" s="24">
        <v>17</v>
      </c>
      <c r="F65" s="47">
        <f t="shared" si="0"/>
        <v>5.898999999999999</v>
      </c>
      <c r="G65" s="49" t="s">
        <v>6</v>
      </c>
      <c r="H65" s="49" t="s">
        <v>8</v>
      </c>
    </row>
    <row r="66" spans="1:8" s="5" customFormat="1" ht="14.25">
      <c r="A66" s="45" t="s">
        <v>7</v>
      </c>
      <c r="B66" s="46" t="s">
        <v>416</v>
      </c>
      <c r="C66" s="57">
        <v>1.058</v>
      </c>
      <c r="D66" s="57">
        <v>0.19</v>
      </c>
      <c r="E66" s="24">
        <v>17</v>
      </c>
      <c r="F66" s="47">
        <f t="shared" si="0"/>
        <v>3.23</v>
      </c>
      <c r="G66" s="49" t="s">
        <v>6</v>
      </c>
      <c r="H66" s="49" t="s">
        <v>8</v>
      </c>
    </row>
    <row r="67" spans="1:8" ht="15">
      <c r="A67" s="45" t="s">
        <v>7</v>
      </c>
      <c r="B67" s="46" t="s">
        <v>433</v>
      </c>
      <c r="C67" s="57">
        <v>2.724</v>
      </c>
      <c r="D67" s="57">
        <v>0.068</v>
      </c>
      <c r="E67" s="24">
        <v>17</v>
      </c>
      <c r="F67" s="47">
        <f t="shared" si="0"/>
        <v>1.1560000000000001</v>
      </c>
      <c r="G67" s="49" t="s">
        <v>6</v>
      </c>
      <c r="H67" s="49" t="s">
        <v>8</v>
      </c>
    </row>
    <row r="68" spans="1:8" ht="15">
      <c r="A68" s="45" t="s">
        <v>7</v>
      </c>
      <c r="B68" s="46" t="s">
        <v>327</v>
      </c>
      <c r="C68" s="57">
        <v>4.292</v>
      </c>
      <c r="D68" s="57">
        <v>1.405</v>
      </c>
      <c r="E68" s="24">
        <v>17</v>
      </c>
      <c r="F68" s="47">
        <f t="shared" si="0"/>
        <v>23.885</v>
      </c>
      <c r="G68" s="49" t="s">
        <v>6</v>
      </c>
      <c r="H68" s="49" t="s">
        <v>8</v>
      </c>
    </row>
    <row r="69" spans="1:8" ht="15">
      <c r="A69" s="45" t="s">
        <v>7</v>
      </c>
      <c r="B69" s="46" t="s">
        <v>344</v>
      </c>
      <c r="C69" s="57">
        <v>1.443</v>
      </c>
      <c r="D69" s="57">
        <v>0.872</v>
      </c>
      <c r="E69" s="24">
        <v>17</v>
      </c>
      <c r="F69" s="47">
        <f t="shared" si="0"/>
        <v>14.824</v>
      </c>
      <c r="G69" s="49" t="s">
        <v>6</v>
      </c>
      <c r="H69" s="49" t="s">
        <v>8</v>
      </c>
    </row>
    <row r="70" spans="1:8" ht="15">
      <c r="A70" s="45" t="s">
        <v>7</v>
      </c>
      <c r="B70" s="46" t="s">
        <v>370</v>
      </c>
      <c r="C70" s="57">
        <v>3.656</v>
      </c>
      <c r="D70" s="57">
        <v>0.794</v>
      </c>
      <c r="E70" s="24">
        <v>17</v>
      </c>
      <c r="F70" s="47">
        <f t="shared" si="0"/>
        <v>13.498000000000001</v>
      </c>
      <c r="G70" s="49" t="s">
        <v>6</v>
      </c>
      <c r="H70" s="49" t="s">
        <v>8</v>
      </c>
    </row>
    <row r="71" spans="1:8" ht="15">
      <c r="A71" s="45" t="s">
        <v>7</v>
      </c>
      <c r="B71" s="46" t="s">
        <v>385</v>
      </c>
      <c r="C71" s="57">
        <v>1.809</v>
      </c>
      <c r="D71" s="57">
        <v>0.376</v>
      </c>
      <c r="E71" s="24">
        <v>17</v>
      </c>
      <c r="F71" s="47">
        <f aca="true" t="shared" si="1" ref="F71:F134">D71*E71</f>
        <v>6.392</v>
      </c>
      <c r="G71" s="49" t="s">
        <v>6</v>
      </c>
      <c r="H71" s="49" t="s">
        <v>8</v>
      </c>
    </row>
    <row r="72" spans="1:8" s="5" customFormat="1" ht="14.25">
      <c r="A72" s="50"/>
      <c r="B72" s="51"/>
      <c r="C72" s="58">
        <f>SUM(C6:C71)</f>
        <v>158.491</v>
      </c>
      <c r="D72" s="58">
        <f>SUM(D6:D71)</f>
        <v>53.25299999999999</v>
      </c>
      <c r="E72" s="26">
        <v>17</v>
      </c>
      <c r="F72" s="53">
        <f t="shared" si="1"/>
        <v>905.3009999999999</v>
      </c>
      <c r="G72" s="54"/>
      <c r="H72" s="30" t="s">
        <v>213</v>
      </c>
    </row>
    <row r="73" spans="1:8" ht="15">
      <c r="A73" s="45" t="s">
        <v>7</v>
      </c>
      <c r="B73" s="46" t="s">
        <v>319</v>
      </c>
      <c r="C73" s="57">
        <v>1.924</v>
      </c>
      <c r="D73" s="57">
        <v>1.506</v>
      </c>
      <c r="E73" s="24">
        <v>17</v>
      </c>
      <c r="F73" s="47">
        <f t="shared" si="1"/>
        <v>25.602</v>
      </c>
      <c r="G73" s="49" t="s">
        <v>6</v>
      </c>
      <c r="H73" s="49" t="s">
        <v>815</v>
      </c>
    </row>
    <row r="74" spans="1:8" ht="15">
      <c r="A74" s="45" t="s">
        <v>7</v>
      </c>
      <c r="B74" s="46" t="s">
        <v>388</v>
      </c>
      <c r="C74" s="57">
        <v>0.339</v>
      </c>
      <c r="D74" s="57">
        <v>0.334</v>
      </c>
      <c r="E74" s="24">
        <v>17</v>
      </c>
      <c r="F74" s="47">
        <f t="shared" si="1"/>
        <v>5.678</v>
      </c>
      <c r="G74" s="49" t="s">
        <v>6</v>
      </c>
      <c r="H74" s="49" t="s">
        <v>815</v>
      </c>
    </row>
    <row r="75" spans="1:8" ht="15">
      <c r="A75" s="45" t="s">
        <v>7</v>
      </c>
      <c r="B75" s="46" t="s">
        <v>357</v>
      </c>
      <c r="C75" s="57">
        <v>1.32</v>
      </c>
      <c r="D75" s="57">
        <v>0.563</v>
      </c>
      <c r="E75" s="24">
        <v>17</v>
      </c>
      <c r="F75" s="47">
        <f t="shared" si="1"/>
        <v>9.571</v>
      </c>
      <c r="G75" s="49" t="s">
        <v>6</v>
      </c>
      <c r="H75" s="49" t="s">
        <v>815</v>
      </c>
    </row>
    <row r="76" spans="1:8" ht="15">
      <c r="A76" s="45" t="s">
        <v>7</v>
      </c>
      <c r="B76" s="46" t="s">
        <v>379</v>
      </c>
      <c r="C76" s="57">
        <v>0.444</v>
      </c>
      <c r="D76" s="57">
        <v>0.396</v>
      </c>
      <c r="E76" s="24">
        <v>17</v>
      </c>
      <c r="F76" s="47">
        <f t="shared" si="1"/>
        <v>6.732</v>
      </c>
      <c r="G76" s="49" t="s">
        <v>6</v>
      </c>
      <c r="H76" s="49" t="s">
        <v>815</v>
      </c>
    </row>
    <row r="77" spans="1:8" ht="15">
      <c r="A77" s="45" t="s">
        <v>7</v>
      </c>
      <c r="B77" s="46" t="s">
        <v>413</v>
      </c>
      <c r="C77" s="57">
        <v>2.634</v>
      </c>
      <c r="D77" s="57">
        <v>0.352</v>
      </c>
      <c r="E77" s="24">
        <v>17</v>
      </c>
      <c r="F77" s="47">
        <f t="shared" si="1"/>
        <v>5.984</v>
      </c>
      <c r="G77" s="49" t="s">
        <v>6</v>
      </c>
      <c r="H77" s="49" t="s">
        <v>815</v>
      </c>
    </row>
    <row r="78" spans="1:8" ht="15">
      <c r="A78" s="45" t="s">
        <v>7</v>
      </c>
      <c r="B78" s="46" t="s">
        <v>413</v>
      </c>
      <c r="C78" s="57">
        <v>2.634</v>
      </c>
      <c r="D78" s="57">
        <v>0.573</v>
      </c>
      <c r="E78" s="24">
        <v>17</v>
      </c>
      <c r="F78" s="47">
        <f t="shared" si="1"/>
        <v>9.741</v>
      </c>
      <c r="G78" s="49" t="s">
        <v>6</v>
      </c>
      <c r="H78" s="49" t="s">
        <v>815</v>
      </c>
    </row>
    <row r="79" spans="1:8" ht="15">
      <c r="A79" s="45" t="s">
        <v>7</v>
      </c>
      <c r="B79" s="46" t="s">
        <v>386</v>
      </c>
      <c r="C79" s="57">
        <v>4.656</v>
      </c>
      <c r="D79" s="57">
        <v>0.311</v>
      </c>
      <c r="E79" s="24">
        <v>17</v>
      </c>
      <c r="F79" s="47">
        <f t="shared" si="1"/>
        <v>5.287</v>
      </c>
      <c r="G79" s="49" t="s">
        <v>6</v>
      </c>
      <c r="H79" s="49" t="s">
        <v>815</v>
      </c>
    </row>
    <row r="80" spans="1:8" ht="15">
      <c r="A80" s="45" t="s">
        <v>7</v>
      </c>
      <c r="B80" s="46" t="s">
        <v>422</v>
      </c>
      <c r="C80" s="57">
        <v>0.255</v>
      </c>
      <c r="D80" s="57">
        <v>0.147</v>
      </c>
      <c r="E80" s="24">
        <v>17</v>
      </c>
      <c r="F80" s="47">
        <f t="shared" si="1"/>
        <v>2.4989999999999997</v>
      </c>
      <c r="G80" s="49" t="s">
        <v>6</v>
      </c>
      <c r="H80" s="49" t="s">
        <v>815</v>
      </c>
    </row>
    <row r="81" spans="1:8" ht="15">
      <c r="A81" s="45" t="s">
        <v>7</v>
      </c>
      <c r="B81" s="46" t="s">
        <v>367</v>
      </c>
      <c r="C81" s="57">
        <v>2.326</v>
      </c>
      <c r="D81" s="57">
        <v>0.376</v>
      </c>
      <c r="E81" s="24">
        <v>17</v>
      </c>
      <c r="F81" s="47">
        <f t="shared" si="1"/>
        <v>6.392</v>
      </c>
      <c r="G81" s="49" t="s">
        <v>6</v>
      </c>
      <c r="H81" s="49" t="s">
        <v>815</v>
      </c>
    </row>
    <row r="82" spans="1:8" ht="15">
      <c r="A82" s="45" t="s">
        <v>7</v>
      </c>
      <c r="B82" s="46" t="s">
        <v>367</v>
      </c>
      <c r="C82" s="57">
        <v>2.326</v>
      </c>
      <c r="D82" s="57">
        <v>0.575</v>
      </c>
      <c r="E82" s="24">
        <v>17</v>
      </c>
      <c r="F82" s="47">
        <f t="shared" si="1"/>
        <v>9.774999999999999</v>
      </c>
      <c r="G82" s="49" t="s">
        <v>6</v>
      </c>
      <c r="H82" s="49" t="s">
        <v>815</v>
      </c>
    </row>
    <row r="83" spans="1:8" ht="15">
      <c r="A83" s="45" t="s">
        <v>7</v>
      </c>
      <c r="B83" s="46" t="s">
        <v>321</v>
      </c>
      <c r="C83" s="57">
        <v>5.345</v>
      </c>
      <c r="D83" s="57">
        <v>1.301</v>
      </c>
      <c r="E83" s="24">
        <v>17</v>
      </c>
      <c r="F83" s="47">
        <f t="shared" si="1"/>
        <v>22.116999999999997</v>
      </c>
      <c r="G83" s="49" t="s">
        <v>6</v>
      </c>
      <c r="H83" s="49" t="s">
        <v>815</v>
      </c>
    </row>
    <row r="84" spans="1:8" ht="15">
      <c r="A84" s="45" t="s">
        <v>7</v>
      </c>
      <c r="B84" s="46" t="s">
        <v>404</v>
      </c>
      <c r="C84" s="57">
        <v>3.439</v>
      </c>
      <c r="D84" s="57">
        <v>0.997</v>
      </c>
      <c r="E84" s="24">
        <v>17</v>
      </c>
      <c r="F84" s="47">
        <f t="shared" si="1"/>
        <v>16.949</v>
      </c>
      <c r="G84" s="49" t="s">
        <v>6</v>
      </c>
      <c r="H84" s="49" t="s">
        <v>815</v>
      </c>
    </row>
    <row r="85" spans="1:8" ht="15">
      <c r="A85" s="45" t="s">
        <v>7</v>
      </c>
      <c r="B85" s="46" t="s">
        <v>330</v>
      </c>
      <c r="C85" s="57">
        <v>1.136</v>
      </c>
      <c r="D85" s="57">
        <v>1.074</v>
      </c>
      <c r="E85" s="24">
        <v>17</v>
      </c>
      <c r="F85" s="47">
        <f t="shared" si="1"/>
        <v>18.258000000000003</v>
      </c>
      <c r="G85" s="49" t="s">
        <v>6</v>
      </c>
      <c r="H85" s="49" t="s">
        <v>815</v>
      </c>
    </row>
    <row r="86" spans="1:8" ht="15">
      <c r="A86" s="45" t="s">
        <v>7</v>
      </c>
      <c r="B86" s="46" t="s">
        <v>329</v>
      </c>
      <c r="C86" s="57">
        <v>1.089</v>
      </c>
      <c r="D86" s="57">
        <v>1.073</v>
      </c>
      <c r="E86" s="24">
        <v>17</v>
      </c>
      <c r="F86" s="47">
        <f t="shared" si="1"/>
        <v>18.241</v>
      </c>
      <c r="G86" s="49" t="s">
        <v>6</v>
      </c>
      <c r="H86" s="49" t="s">
        <v>815</v>
      </c>
    </row>
    <row r="87" spans="1:8" ht="15">
      <c r="A87" s="45" t="s">
        <v>7</v>
      </c>
      <c r="B87" s="46" t="s">
        <v>326</v>
      </c>
      <c r="C87" s="57">
        <v>1.228</v>
      </c>
      <c r="D87" s="57">
        <v>0.26</v>
      </c>
      <c r="E87" s="24">
        <v>17</v>
      </c>
      <c r="F87" s="47">
        <f t="shared" si="1"/>
        <v>4.42</v>
      </c>
      <c r="G87" s="49" t="s">
        <v>6</v>
      </c>
      <c r="H87" s="49" t="s">
        <v>815</v>
      </c>
    </row>
    <row r="88" spans="1:8" ht="15">
      <c r="A88" s="45" t="s">
        <v>7</v>
      </c>
      <c r="B88" s="46" t="s">
        <v>326</v>
      </c>
      <c r="C88" s="57">
        <v>1.228</v>
      </c>
      <c r="D88" s="57">
        <v>0.292</v>
      </c>
      <c r="E88" s="24">
        <v>17</v>
      </c>
      <c r="F88" s="47">
        <f t="shared" si="1"/>
        <v>4.9639999999999995</v>
      </c>
      <c r="G88" s="49" t="s">
        <v>6</v>
      </c>
      <c r="H88" s="49" t="s">
        <v>815</v>
      </c>
    </row>
    <row r="89" spans="1:8" ht="15">
      <c r="A89" s="45" t="s">
        <v>7</v>
      </c>
      <c r="B89" s="46" t="s">
        <v>372</v>
      </c>
      <c r="C89" s="57">
        <v>2.559</v>
      </c>
      <c r="D89" s="57">
        <v>0.275</v>
      </c>
      <c r="E89" s="24">
        <v>17</v>
      </c>
      <c r="F89" s="47">
        <f t="shared" si="1"/>
        <v>4.675000000000001</v>
      </c>
      <c r="G89" s="49" t="s">
        <v>6</v>
      </c>
      <c r="H89" s="49" t="s">
        <v>815</v>
      </c>
    </row>
    <row r="90" spans="1:8" ht="15">
      <c r="A90" s="45" t="s">
        <v>7</v>
      </c>
      <c r="B90" s="46" t="s">
        <v>372</v>
      </c>
      <c r="C90" s="57">
        <v>2.559</v>
      </c>
      <c r="D90" s="57">
        <v>0.389</v>
      </c>
      <c r="E90" s="24">
        <v>17</v>
      </c>
      <c r="F90" s="47">
        <f t="shared" si="1"/>
        <v>6.613</v>
      </c>
      <c r="G90" s="49" t="s">
        <v>6</v>
      </c>
      <c r="H90" s="49" t="s">
        <v>815</v>
      </c>
    </row>
    <row r="91" spans="1:8" ht="15">
      <c r="A91" s="45" t="s">
        <v>7</v>
      </c>
      <c r="B91" s="46" t="s">
        <v>310</v>
      </c>
      <c r="C91" s="57">
        <v>6.854</v>
      </c>
      <c r="D91" s="57">
        <v>1.001</v>
      </c>
      <c r="E91" s="24">
        <v>17</v>
      </c>
      <c r="F91" s="47">
        <f t="shared" si="1"/>
        <v>17.017</v>
      </c>
      <c r="G91" s="49" t="s">
        <v>6</v>
      </c>
      <c r="H91" s="49" t="s">
        <v>815</v>
      </c>
    </row>
    <row r="92" spans="1:8" ht="15">
      <c r="A92" s="45" t="s">
        <v>7</v>
      </c>
      <c r="B92" s="46" t="s">
        <v>310</v>
      </c>
      <c r="C92" s="57">
        <v>6.854</v>
      </c>
      <c r="D92" s="57">
        <v>1.343</v>
      </c>
      <c r="E92" s="24">
        <v>17</v>
      </c>
      <c r="F92" s="47">
        <f t="shared" si="1"/>
        <v>22.831</v>
      </c>
      <c r="G92" s="49" t="s">
        <v>6</v>
      </c>
      <c r="H92" s="49" t="s">
        <v>815</v>
      </c>
    </row>
    <row r="93" spans="1:8" ht="15">
      <c r="A93" s="45" t="s">
        <v>7</v>
      </c>
      <c r="B93" s="46" t="s">
        <v>340</v>
      </c>
      <c r="C93" s="57">
        <v>0.969</v>
      </c>
      <c r="D93" s="57">
        <v>0.731</v>
      </c>
      <c r="E93" s="24">
        <v>17</v>
      </c>
      <c r="F93" s="47">
        <f t="shared" si="1"/>
        <v>12.427</v>
      </c>
      <c r="G93" s="49" t="s">
        <v>6</v>
      </c>
      <c r="H93" s="49" t="s">
        <v>815</v>
      </c>
    </row>
    <row r="94" spans="1:8" ht="15">
      <c r="A94" s="45" t="s">
        <v>7</v>
      </c>
      <c r="B94" s="46" t="s">
        <v>348</v>
      </c>
      <c r="C94" s="57">
        <v>0.654</v>
      </c>
      <c r="D94" s="57">
        <v>0.648</v>
      </c>
      <c r="E94" s="24">
        <v>17</v>
      </c>
      <c r="F94" s="47">
        <f t="shared" si="1"/>
        <v>11.016</v>
      </c>
      <c r="G94" s="49" t="s">
        <v>6</v>
      </c>
      <c r="H94" s="49" t="s">
        <v>815</v>
      </c>
    </row>
    <row r="95" spans="1:8" ht="15">
      <c r="A95" s="45" t="s">
        <v>7</v>
      </c>
      <c r="B95" s="46" t="s">
        <v>331</v>
      </c>
      <c r="C95" s="57">
        <v>0.97</v>
      </c>
      <c r="D95" s="57">
        <v>0.954</v>
      </c>
      <c r="E95" s="24">
        <v>17</v>
      </c>
      <c r="F95" s="47">
        <f t="shared" si="1"/>
        <v>16.218</v>
      </c>
      <c r="G95" s="49" t="s">
        <v>6</v>
      </c>
      <c r="H95" s="49" t="s">
        <v>815</v>
      </c>
    </row>
    <row r="96" spans="1:8" ht="15">
      <c r="A96" s="45" t="s">
        <v>7</v>
      </c>
      <c r="B96" s="46" t="s">
        <v>365</v>
      </c>
      <c r="C96" s="57">
        <v>0.587</v>
      </c>
      <c r="D96" s="57">
        <v>0.227</v>
      </c>
      <c r="E96" s="24">
        <v>17</v>
      </c>
      <c r="F96" s="47">
        <f t="shared" si="1"/>
        <v>3.859</v>
      </c>
      <c r="G96" s="49" t="s">
        <v>6</v>
      </c>
      <c r="H96" s="49" t="s">
        <v>815</v>
      </c>
    </row>
    <row r="97" spans="1:8" ht="15">
      <c r="A97" s="45" t="s">
        <v>7</v>
      </c>
      <c r="B97" s="46" t="s">
        <v>434</v>
      </c>
      <c r="C97" s="57">
        <v>4.605</v>
      </c>
      <c r="D97" s="57">
        <v>0.115</v>
      </c>
      <c r="E97" s="24">
        <v>17</v>
      </c>
      <c r="F97" s="47">
        <f t="shared" si="1"/>
        <v>1.955</v>
      </c>
      <c r="G97" s="49" t="s">
        <v>6</v>
      </c>
      <c r="H97" s="49" t="s">
        <v>815</v>
      </c>
    </row>
    <row r="98" spans="1:8" ht="15">
      <c r="A98" s="45" t="s">
        <v>7</v>
      </c>
      <c r="B98" s="46" t="s">
        <v>315</v>
      </c>
      <c r="C98" s="57">
        <v>2.42</v>
      </c>
      <c r="D98" s="57">
        <v>2.218</v>
      </c>
      <c r="E98" s="24">
        <v>17</v>
      </c>
      <c r="F98" s="47">
        <f t="shared" si="1"/>
        <v>37.706</v>
      </c>
      <c r="G98" s="49" t="s">
        <v>6</v>
      </c>
      <c r="H98" s="49" t="s">
        <v>815</v>
      </c>
    </row>
    <row r="99" spans="1:8" ht="15">
      <c r="A99" s="45" t="s">
        <v>7</v>
      </c>
      <c r="B99" s="46" t="s">
        <v>349</v>
      </c>
      <c r="C99" s="57">
        <v>0.632</v>
      </c>
      <c r="D99" s="57">
        <v>0.632</v>
      </c>
      <c r="E99" s="24">
        <v>17</v>
      </c>
      <c r="F99" s="47">
        <f t="shared" si="1"/>
        <v>10.744</v>
      </c>
      <c r="G99" s="49" t="s">
        <v>6</v>
      </c>
      <c r="H99" s="49" t="s">
        <v>815</v>
      </c>
    </row>
    <row r="100" spans="1:8" ht="15">
      <c r="A100" s="45" t="s">
        <v>7</v>
      </c>
      <c r="B100" s="46" t="s">
        <v>401</v>
      </c>
      <c r="C100" s="57">
        <v>0.446</v>
      </c>
      <c r="D100" s="57">
        <v>0.275</v>
      </c>
      <c r="E100" s="24">
        <v>17</v>
      </c>
      <c r="F100" s="47">
        <f t="shared" si="1"/>
        <v>4.675000000000001</v>
      </c>
      <c r="G100" s="49" t="s">
        <v>6</v>
      </c>
      <c r="H100" s="49" t="s">
        <v>815</v>
      </c>
    </row>
    <row r="101" spans="1:8" ht="15">
      <c r="A101" s="45" t="s">
        <v>7</v>
      </c>
      <c r="B101" s="46" t="s">
        <v>397</v>
      </c>
      <c r="C101" s="57">
        <v>0.482</v>
      </c>
      <c r="D101" s="57">
        <v>0.261</v>
      </c>
      <c r="E101" s="24">
        <v>17</v>
      </c>
      <c r="F101" s="47">
        <f t="shared" si="1"/>
        <v>4.437</v>
      </c>
      <c r="G101" s="49" t="s">
        <v>6</v>
      </c>
      <c r="H101" s="49" t="s">
        <v>815</v>
      </c>
    </row>
    <row r="102" spans="1:8" ht="15">
      <c r="A102" s="45" t="s">
        <v>7</v>
      </c>
      <c r="B102" s="46" t="s">
        <v>402</v>
      </c>
      <c r="C102" s="57">
        <v>0.502</v>
      </c>
      <c r="D102" s="57">
        <v>0.269</v>
      </c>
      <c r="E102" s="24">
        <v>17</v>
      </c>
      <c r="F102" s="47">
        <f t="shared" si="1"/>
        <v>4.573</v>
      </c>
      <c r="G102" s="49" t="s">
        <v>6</v>
      </c>
      <c r="H102" s="49" t="s">
        <v>815</v>
      </c>
    </row>
    <row r="103" spans="1:8" ht="15">
      <c r="A103" s="45" t="s">
        <v>7</v>
      </c>
      <c r="B103" s="46" t="s">
        <v>410</v>
      </c>
      <c r="C103" s="57">
        <v>3.386</v>
      </c>
      <c r="D103" s="57">
        <v>0.513</v>
      </c>
      <c r="E103" s="24">
        <v>17</v>
      </c>
      <c r="F103" s="47">
        <f t="shared" si="1"/>
        <v>8.721</v>
      </c>
      <c r="G103" s="49" t="s">
        <v>6</v>
      </c>
      <c r="H103" s="49" t="s">
        <v>815</v>
      </c>
    </row>
    <row r="104" spans="1:8" ht="15">
      <c r="A104" s="45" t="s">
        <v>7</v>
      </c>
      <c r="B104" s="46" t="s">
        <v>369</v>
      </c>
      <c r="C104" s="57">
        <v>2.111</v>
      </c>
      <c r="D104" s="57">
        <v>0.472</v>
      </c>
      <c r="E104" s="24">
        <v>17</v>
      </c>
      <c r="F104" s="47">
        <f t="shared" si="1"/>
        <v>8.024</v>
      </c>
      <c r="G104" s="49" t="s">
        <v>6</v>
      </c>
      <c r="H104" s="49" t="s">
        <v>815</v>
      </c>
    </row>
    <row r="105" spans="1:8" ht="15">
      <c r="A105" s="45" t="s">
        <v>7</v>
      </c>
      <c r="B105" s="46" t="s">
        <v>392</v>
      </c>
      <c r="C105" s="57">
        <v>0.352</v>
      </c>
      <c r="D105" s="57">
        <v>0.32</v>
      </c>
      <c r="E105" s="24">
        <v>17</v>
      </c>
      <c r="F105" s="47">
        <f t="shared" si="1"/>
        <v>5.44</v>
      </c>
      <c r="G105" s="49" t="s">
        <v>6</v>
      </c>
      <c r="H105" s="49" t="s">
        <v>815</v>
      </c>
    </row>
    <row r="106" spans="1:8" ht="15">
      <c r="A106" s="45" t="s">
        <v>7</v>
      </c>
      <c r="B106" s="46" t="s">
        <v>358</v>
      </c>
      <c r="C106" s="57">
        <v>0.637</v>
      </c>
      <c r="D106" s="57">
        <v>0.574</v>
      </c>
      <c r="E106" s="24">
        <v>17</v>
      </c>
      <c r="F106" s="47">
        <f t="shared" si="1"/>
        <v>9.758</v>
      </c>
      <c r="G106" s="49" t="s">
        <v>6</v>
      </c>
      <c r="H106" s="49" t="s">
        <v>815</v>
      </c>
    </row>
    <row r="107" spans="1:8" ht="15">
      <c r="A107" s="45" t="s">
        <v>7</v>
      </c>
      <c r="B107" s="46" t="s">
        <v>375</v>
      </c>
      <c r="C107" s="57">
        <v>1.442</v>
      </c>
      <c r="D107" s="57">
        <v>0.423</v>
      </c>
      <c r="E107" s="24">
        <v>17</v>
      </c>
      <c r="F107" s="47">
        <f t="shared" si="1"/>
        <v>7.191</v>
      </c>
      <c r="G107" s="49" t="s">
        <v>6</v>
      </c>
      <c r="H107" s="49" t="s">
        <v>815</v>
      </c>
    </row>
    <row r="108" spans="1:8" ht="15">
      <c r="A108" s="45" t="s">
        <v>7</v>
      </c>
      <c r="B108" s="46" t="s">
        <v>816</v>
      </c>
      <c r="C108" s="57">
        <v>0.974</v>
      </c>
      <c r="D108" s="57">
        <v>0.129</v>
      </c>
      <c r="E108" s="24">
        <v>17</v>
      </c>
      <c r="F108" s="47">
        <f t="shared" si="1"/>
        <v>2.193</v>
      </c>
      <c r="G108" s="49" t="s">
        <v>6</v>
      </c>
      <c r="H108" s="49" t="s">
        <v>815</v>
      </c>
    </row>
    <row r="109" spans="1:8" ht="15">
      <c r="A109" s="45" t="s">
        <v>7</v>
      </c>
      <c r="B109" s="46" t="s">
        <v>418</v>
      </c>
      <c r="C109" s="57">
        <v>2.508</v>
      </c>
      <c r="D109" s="57">
        <v>0.073</v>
      </c>
      <c r="E109" s="24">
        <v>17</v>
      </c>
      <c r="F109" s="47">
        <f t="shared" si="1"/>
        <v>1.2409999999999999</v>
      </c>
      <c r="G109" s="49" t="s">
        <v>6</v>
      </c>
      <c r="H109" s="49" t="s">
        <v>815</v>
      </c>
    </row>
    <row r="110" spans="1:8" ht="15">
      <c r="A110" s="45" t="s">
        <v>7</v>
      </c>
      <c r="B110" s="46" t="s">
        <v>418</v>
      </c>
      <c r="C110" s="57">
        <v>2.508</v>
      </c>
      <c r="D110" s="57">
        <v>0.494</v>
      </c>
      <c r="E110" s="24">
        <v>17</v>
      </c>
      <c r="F110" s="47">
        <f t="shared" si="1"/>
        <v>8.398</v>
      </c>
      <c r="G110" s="49" t="s">
        <v>6</v>
      </c>
      <c r="H110" s="49" t="s">
        <v>815</v>
      </c>
    </row>
    <row r="111" spans="1:8" ht="15">
      <c r="A111" s="45" t="s">
        <v>7</v>
      </c>
      <c r="B111" s="46" t="s">
        <v>327</v>
      </c>
      <c r="C111" s="57">
        <v>4.292</v>
      </c>
      <c r="D111" s="57">
        <v>0.348</v>
      </c>
      <c r="E111" s="24">
        <v>17</v>
      </c>
      <c r="F111" s="47">
        <f t="shared" si="1"/>
        <v>5.9159999999999995</v>
      </c>
      <c r="G111" s="49" t="s">
        <v>6</v>
      </c>
      <c r="H111" s="49" t="s">
        <v>815</v>
      </c>
    </row>
    <row r="112" spans="1:8" ht="15">
      <c r="A112" s="45" t="s">
        <v>7</v>
      </c>
      <c r="B112" s="46" t="s">
        <v>429</v>
      </c>
      <c r="C112" s="57">
        <v>0.212</v>
      </c>
      <c r="D112" s="57">
        <v>0.127</v>
      </c>
      <c r="E112" s="24">
        <v>17</v>
      </c>
      <c r="F112" s="47">
        <f t="shared" si="1"/>
        <v>2.159</v>
      </c>
      <c r="G112" s="49" t="s">
        <v>6</v>
      </c>
      <c r="H112" s="49" t="s">
        <v>815</v>
      </c>
    </row>
    <row r="113" spans="1:8" ht="15">
      <c r="A113" s="45" t="s">
        <v>7</v>
      </c>
      <c r="B113" s="46" t="s">
        <v>335</v>
      </c>
      <c r="C113" s="57">
        <v>2.785</v>
      </c>
      <c r="D113" s="57">
        <v>0.182</v>
      </c>
      <c r="E113" s="24">
        <v>17</v>
      </c>
      <c r="F113" s="47">
        <f t="shared" si="1"/>
        <v>3.094</v>
      </c>
      <c r="G113" s="49" t="s">
        <v>6</v>
      </c>
      <c r="H113" s="49" t="s">
        <v>815</v>
      </c>
    </row>
    <row r="114" spans="1:8" ht="15">
      <c r="A114" s="45" t="s">
        <v>7</v>
      </c>
      <c r="B114" s="46" t="s">
        <v>323</v>
      </c>
      <c r="C114" s="57">
        <v>2.154</v>
      </c>
      <c r="D114" s="57">
        <v>0.932</v>
      </c>
      <c r="E114" s="24">
        <v>17</v>
      </c>
      <c r="F114" s="47">
        <f t="shared" si="1"/>
        <v>15.844000000000001</v>
      </c>
      <c r="G114" s="49" t="s">
        <v>6</v>
      </c>
      <c r="H114" s="49" t="s">
        <v>815</v>
      </c>
    </row>
    <row r="115" spans="1:8" ht="15">
      <c r="A115" s="45" t="s">
        <v>7</v>
      </c>
      <c r="B115" s="46" t="s">
        <v>393</v>
      </c>
      <c r="C115" s="57">
        <v>0.356</v>
      </c>
      <c r="D115" s="57">
        <v>0.307</v>
      </c>
      <c r="E115" s="24">
        <v>17</v>
      </c>
      <c r="F115" s="47">
        <f t="shared" si="1"/>
        <v>5.219</v>
      </c>
      <c r="G115" s="49" t="s">
        <v>6</v>
      </c>
      <c r="H115" s="49" t="s">
        <v>815</v>
      </c>
    </row>
    <row r="116" spans="1:8" ht="15">
      <c r="A116" s="45" t="s">
        <v>7</v>
      </c>
      <c r="B116" s="46" t="s">
        <v>317</v>
      </c>
      <c r="C116" s="57">
        <v>6.016</v>
      </c>
      <c r="D116" s="57">
        <v>1.812</v>
      </c>
      <c r="E116" s="24">
        <v>17</v>
      </c>
      <c r="F116" s="47">
        <f t="shared" si="1"/>
        <v>30.804000000000002</v>
      </c>
      <c r="G116" s="49" t="s">
        <v>6</v>
      </c>
      <c r="H116" s="49" t="s">
        <v>815</v>
      </c>
    </row>
    <row r="117" spans="1:8" ht="15">
      <c r="A117" s="45" t="s">
        <v>7</v>
      </c>
      <c r="B117" s="46" t="s">
        <v>398</v>
      </c>
      <c r="C117" s="57">
        <v>1.766</v>
      </c>
      <c r="D117" s="57">
        <v>0.273</v>
      </c>
      <c r="E117" s="24">
        <v>17</v>
      </c>
      <c r="F117" s="47">
        <f t="shared" si="1"/>
        <v>4.641</v>
      </c>
      <c r="G117" s="49" t="s">
        <v>6</v>
      </c>
      <c r="H117" s="49" t="s">
        <v>815</v>
      </c>
    </row>
    <row r="118" spans="1:8" ht="15">
      <c r="A118" s="45" t="s">
        <v>7</v>
      </c>
      <c r="B118" s="46" t="s">
        <v>403</v>
      </c>
      <c r="C118" s="57">
        <v>9.073</v>
      </c>
      <c r="D118" s="57">
        <v>0.209</v>
      </c>
      <c r="E118" s="24">
        <v>17</v>
      </c>
      <c r="F118" s="47">
        <f t="shared" si="1"/>
        <v>3.553</v>
      </c>
      <c r="G118" s="49" t="s">
        <v>6</v>
      </c>
      <c r="H118" s="49" t="s">
        <v>815</v>
      </c>
    </row>
    <row r="119" spans="1:8" ht="15">
      <c r="A119" s="45" t="s">
        <v>7</v>
      </c>
      <c r="B119" s="46" t="s">
        <v>343</v>
      </c>
      <c r="C119" s="57">
        <v>0.817</v>
      </c>
      <c r="D119" s="57">
        <v>0.731</v>
      </c>
      <c r="E119" s="24">
        <v>17</v>
      </c>
      <c r="F119" s="47">
        <f t="shared" si="1"/>
        <v>12.427</v>
      </c>
      <c r="G119" s="49" t="s">
        <v>6</v>
      </c>
      <c r="H119" s="49" t="s">
        <v>815</v>
      </c>
    </row>
    <row r="120" spans="1:8" ht="15">
      <c r="A120" s="45" t="s">
        <v>7</v>
      </c>
      <c r="B120" s="46" t="s">
        <v>405</v>
      </c>
      <c r="C120" s="57">
        <v>0.472</v>
      </c>
      <c r="D120" s="57">
        <v>0.343</v>
      </c>
      <c r="E120" s="24">
        <v>17</v>
      </c>
      <c r="F120" s="47">
        <f t="shared" si="1"/>
        <v>5.831</v>
      </c>
      <c r="G120" s="49" t="s">
        <v>6</v>
      </c>
      <c r="H120" s="49" t="s">
        <v>815</v>
      </c>
    </row>
    <row r="121" spans="1:8" ht="15">
      <c r="A121" s="45" t="s">
        <v>7</v>
      </c>
      <c r="B121" s="46" t="s">
        <v>345</v>
      </c>
      <c r="C121" s="57">
        <v>3.6</v>
      </c>
      <c r="D121" s="57">
        <v>0.722</v>
      </c>
      <c r="E121" s="24">
        <v>17</v>
      </c>
      <c r="F121" s="47">
        <f t="shared" si="1"/>
        <v>12.274</v>
      </c>
      <c r="G121" s="49" t="s">
        <v>6</v>
      </c>
      <c r="H121" s="49" t="s">
        <v>815</v>
      </c>
    </row>
    <row r="122" spans="1:8" ht="15">
      <c r="A122" s="45" t="s">
        <v>7</v>
      </c>
      <c r="B122" s="46" t="s">
        <v>333</v>
      </c>
      <c r="C122" s="57">
        <v>0.905</v>
      </c>
      <c r="D122" s="57">
        <v>0.868</v>
      </c>
      <c r="E122" s="24">
        <v>17</v>
      </c>
      <c r="F122" s="47">
        <f t="shared" si="1"/>
        <v>14.756</v>
      </c>
      <c r="G122" s="49" t="s">
        <v>6</v>
      </c>
      <c r="H122" s="49" t="s">
        <v>815</v>
      </c>
    </row>
    <row r="123" spans="1:8" ht="15">
      <c r="A123" s="45" t="s">
        <v>7</v>
      </c>
      <c r="B123" s="46" t="s">
        <v>391</v>
      </c>
      <c r="C123" s="57">
        <v>2.582</v>
      </c>
      <c r="D123" s="57">
        <v>0.125</v>
      </c>
      <c r="E123" s="24">
        <v>17</v>
      </c>
      <c r="F123" s="47">
        <f t="shared" si="1"/>
        <v>2.125</v>
      </c>
      <c r="G123" s="49" t="s">
        <v>6</v>
      </c>
      <c r="H123" s="49" t="s">
        <v>815</v>
      </c>
    </row>
    <row r="124" spans="1:8" ht="15">
      <c r="A124" s="45" t="s">
        <v>7</v>
      </c>
      <c r="B124" s="46" t="s">
        <v>391</v>
      </c>
      <c r="C124" s="57">
        <v>2.582</v>
      </c>
      <c r="D124" s="57">
        <v>0.321</v>
      </c>
      <c r="E124" s="24">
        <v>17</v>
      </c>
      <c r="F124" s="47">
        <f t="shared" si="1"/>
        <v>5.457</v>
      </c>
      <c r="G124" s="49" t="s">
        <v>6</v>
      </c>
      <c r="H124" s="49" t="s">
        <v>815</v>
      </c>
    </row>
    <row r="125" spans="1:8" ht="15">
      <c r="A125" s="45" t="s">
        <v>7</v>
      </c>
      <c r="B125" s="46" t="s">
        <v>391</v>
      </c>
      <c r="C125" s="57">
        <v>2.582</v>
      </c>
      <c r="D125" s="57">
        <v>0.342</v>
      </c>
      <c r="E125" s="24">
        <v>17</v>
      </c>
      <c r="F125" s="47">
        <f t="shared" si="1"/>
        <v>5.814</v>
      </c>
      <c r="G125" s="49" t="s">
        <v>6</v>
      </c>
      <c r="H125" s="49" t="s">
        <v>815</v>
      </c>
    </row>
    <row r="126" spans="1:8" ht="15">
      <c r="A126" s="45" t="s">
        <v>7</v>
      </c>
      <c r="B126" s="46" t="s">
        <v>362</v>
      </c>
      <c r="C126" s="57">
        <v>2.511</v>
      </c>
      <c r="D126" s="57">
        <v>0.25</v>
      </c>
      <c r="E126" s="24">
        <v>17</v>
      </c>
      <c r="F126" s="47">
        <f t="shared" si="1"/>
        <v>4.25</v>
      </c>
      <c r="G126" s="49" t="s">
        <v>6</v>
      </c>
      <c r="H126" s="49" t="s">
        <v>815</v>
      </c>
    </row>
    <row r="127" spans="1:8" ht="15">
      <c r="A127" s="45" t="s">
        <v>7</v>
      </c>
      <c r="B127" s="46" t="s">
        <v>362</v>
      </c>
      <c r="C127" s="57">
        <v>2.511</v>
      </c>
      <c r="D127" s="57">
        <v>0.548</v>
      </c>
      <c r="E127" s="24">
        <v>17</v>
      </c>
      <c r="F127" s="47">
        <f t="shared" si="1"/>
        <v>9.316</v>
      </c>
      <c r="G127" s="49" t="s">
        <v>6</v>
      </c>
      <c r="H127" s="49" t="s">
        <v>815</v>
      </c>
    </row>
    <row r="128" spans="1:8" ht="15">
      <c r="A128" s="45" t="s">
        <v>7</v>
      </c>
      <c r="B128" s="46" t="s">
        <v>320</v>
      </c>
      <c r="C128" s="57">
        <v>1.957</v>
      </c>
      <c r="D128" s="57">
        <v>0.436</v>
      </c>
      <c r="E128" s="24">
        <v>17</v>
      </c>
      <c r="F128" s="47">
        <f t="shared" si="1"/>
        <v>7.412</v>
      </c>
      <c r="G128" s="49" t="s">
        <v>6</v>
      </c>
      <c r="H128" s="49" t="s">
        <v>815</v>
      </c>
    </row>
    <row r="129" spans="1:8" ht="15">
      <c r="A129" s="45" t="s">
        <v>7</v>
      </c>
      <c r="B129" s="46" t="s">
        <v>414</v>
      </c>
      <c r="C129" s="57">
        <v>2.001</v>
      </c>
      <c r="D129" s="57">
        <v>0.355</v>
      </c>
      <c r="E129" s="24">
        <v>17</v>
      </c>
      <c r="F129" s="47">
        <f t="shared" si="1"/>
        <v>6.035</v>
      </c>
      <c r="G129" s="49" t="s">
        <v>6</v>
      </c>
      <c r="H129" s="49" t="s">
        <v>815</v>
      </c>
    </row>
    <row r="130" spans="1:8" ht="15">
      <c r="A130" s="45" t="s">
        <v>7</v>
      </c>
      <c r="B130" s="46" t="s">
        <v>364</v>
      </c>
      <c r="C130" s="57">
        <v>0.57</v>
      </c>
      <c r="D130" s="57">
        <v>0.51</v>
      </c>
      <c r="E130" s="24">
        <v>17</v>
      </c>
      <c r="F130" s="47">
        <f t="shared" si="1"/>
        <v>8.67</v>
      </c>
      <c r="G130" s="49" t="s">
        <v>6</v>
      </c>
      <c r="H130" s="49" t="s">
        <v>815</v>
      </c>
    </row>
    <row r="131" spans="1:8" ht="15">
      <c r="A131" s="45" t="s">
        <v>7</v>
      </c>
      <c r="B131" s="46" t="s">
        <v>406</v>
      </c>
      <c r="C131" s="57">
        <v>0.29</v>
      </c>
      <c r="D131" s="57">
        <v>0.218</v>
      </c>
      <c r="E131" s="24">
        <v>17</v>
      </c>
      <c r="F131" s="47">
        <f t="shared" si="1"/>
        <v>3.706</v>
      </c>
      <c r="G131" s="49" t="s">
        <v>6</v>
      </c>
      <c r="H131" s="49" t="s">
        <v>815</v>
      </c>
    </row>
    <row r="132" spans="1:8" ht="15">
      <c r="A132" s="45" t="s">
        <v>7</v>
      </c>
      <c r="B132" s="46" t="s">
        <v>377</v>
      </c>
      <c r="C132" s="57">
        <v>1.901</v>
      </c>
      <c r="D132" s="57">
        <v>0.268</v>
      </c>
      <c r="E132" s="24">
        <v>17</v>
      </c>
      <c r="F132" s="47">
        <f t="shared" si="1"/>
        <v>4.556</v>
      </c>
      <c r="G132" s="49" t="s">
        <v>6</v>
      </c>
      <c r="H132" s="49" t="s">
        <v>815</v>
      </c>
    </row>
    <row r="133" spans="1:8" ht="15">
      <c r="A133" s="45" t="s">
        <v>7</v>
      </c>
      <c r="B133" s="46" t="s">
        <v>376</v>
      </c>
      <c r="C133" s="57">
        <v>0.497</v>
      </c>
      <c r="D133" s="57">
        <v>0.404</v>
      </c>
      <c r="E133" s="24">
        <v>17</v>
      </c>
      <c r="F133" s="47">
        <f t="shared" si="1"/>
        <v>6.868</v>
      </c>
      <c r="G133" s="49" t="s">
        <v>6</v>
      </c>
      <c r="H133" s="49" t="s">
        <v>815</v>
      </c>
    </row>
    <row r="134" spans="1:8" s="5" customFormat="1" ht="14.25">
      <c r="A134" s="50"/>
      <c r="B134" s="51"/>
      <c r="C134" s="58">
        <f>SUM(C73:C133)</f>
        <v>129.76599999999996</v>
      </c>
      <c r="D134" s="58">
        <f>SUM(D73:D133)</f>
        <v>33.09700000000001</v>
      </c>
      <c r="E134" s="26">
        <v>17</v>
      </c>
      <c r="F134" s="53">
        <f t="shared" si="1"/>
        <v>562.6490000000001</v>
      </c>
      <c r="G134" s="54"/>
      <c r="H134" s="30" t="s">
        <v>213</v>
      </c>
    </row>
    <row r="135" spans="1:8" ht="15">
      <c r="A135" s="45" t="s">
        <v>7</v>
      </c>
      <c r="B135" s="46" t="s">
        <v>189</v>
      </c>
      <c r="C135" s="57">
        <v>3.751</v>
      </c>
      <c r="D135" s="57">
        <v>0.44</v>
      </c>
      <c r="E135" s="24">
        <v>17</v>
      </c>
      <c r="F135" s="47">
        <f aca="true" t="shared" si="2" ref="F135:F198">D135*E135</f>
        <v>7.48</v>
      </c>
      <c r="G135" s="49" t="s">
        <v>6</v>
      </c>
      <c r="H135" s="49" t="s">
        <v>817</v>
      </c>
    </row>
    <row r="136" spans="1:8" ht="15">
      <c r="A136" s="45" t="s">
        <v>7</v>
      </c>
      <c r="B136" s="46" t="s">
        <v>189</v>
      </c>
      <c r="C136" s="57">
        <v>3.751</v>
      </c>
      <c r="D136" s="57">
        <v>1.109</v>
      </c>
      <c r="E136" s="24">
        <v>17</v>
      </c>
      <c r="F136" s="47">
        <f t="shared" si="2"/>
        <v>18.853</v>
      </c>
      <c r="G136" s="49" t="s">
        <v>6</v>
      </c>
      <c r="H136" s="49" t="s">
        <v>817</v>
      </c>
    </row>
    <row r="137" spans="1:8" ht="15">
      <c r="A137" s="45" t="s">
        <v>7</v>
      </c>
      <c r="B137" s="46" t="s">
        <v>163</v>
      </c>
      <c r="C137" s="57">
        <v>3.932</v>
      </c>
      <c r="D137" s="57">
        <v>0.217</v>
      </c>
      <c r="E137" s="24">
        <v>17</v>
      </c>
      <c r="F137" s="47">
        <f t="shared" si="2"/>
        <v>3.689</v>
      </c>
      <c r="G137" s="49" t="s">
        <v>6</v>
      </c>
      <c r="H137" s="49" t="s">
        <v>817</v>
      </c>
    </row>
    <row r="138" spans="1:8" ht="15">
      <c r="A138" s="45" t="s">
        <v>7</v>
      </c>
      <c r="B138" s="46" t="s">
        <v>163</v>
      </c>
      <c r="C138" s="57">
        <v>3.932</v>
      </c>
      <c r="D138" s="57">
        <v>0.249</v>
      </c>
      <c r="E138" s="24">
        <v>17</v>
      </c>
      <c r="F138" s="47">
        <f t="shared" si="2"/>
        <v>4.233</v>
      </c>
      <c r="G138" s="49" t="s">
        <v>6</v>
      </c>
      <c r="H138" s="49" t="s">
        <v>817</v>
      </c>
    </row>
    <row r="139" spans="1:8" ht="15">
      <c r="A139" s="45" t="s">
        <v>7</v>
      </c>
      <c r="B139" s="46" t="s">
        <v>818</v>
      </c>
      <c r="C139" s="57">
        <v>0.414</v>
      </c>
      <c r="D139" s="57">
        <v>0.11</v>
      </c>
      <c r="E139" s="24">
        <v>17</v>
      </c>
      <c r="F139" s="47">
        <f t="shared" si="2"/>
        <v>1.87</v>
      </c>
      <c r="G139" s="49" t="s">
        <v>6</v>
      </c>
      <c r="H139" s="49" t="s">
        <v>817</v>
      </c>
    </row>
    <row r="140" spans="1:8" ht="15">
      <c r="A140" s="45" t="s">
        <v>7</v>
      </c>
      <c r="B140" s="46" t="s">
        <v>819</v>
      </c>
      <c r="C140" s="57">
        <v>0.396</v>
      </c>
      <c r="D140" s="57">
        <v>0.313</v>
      </c>
      <c r="E140" s="24">
        <v>17</v>
      </c>
      <c r="F140" s="47">
        <f t="shared" si="2"/>
        <v>5.321</v>
      </c>
      <c r="G140" s="49" t="s">
        <v>6</v>
      </c>
      <c r="H140" s="49" t="s">
        <v>817</v>
      </c>
    </row>
    <row r="141" spans="1:8" ht="15">
      <c r="A141" s="45" t="s">
        <v>7</v>
      </c>
      <c r="B141" s="46" t="s">
        <v>424</v>
      </c>
      <c r="C141" s="57">
        <v>5.138</v>
      </c>
      <c r="D141" s="57">
        <v>0.876</v>
      </c>
      <c r="E141" s="24">
        <v>17</v>
      </c>
      <c r="F141" s="47">
        <f t="shared" si="2"/>
        <v>14.892</v>
      </c>
      <c r="G141" s="49" t="s">
        <v>6</v>
      </c>
      <c r="H141" s="49" t="s">
        <v>817</v>
      </c>
    </row>
    <row r="142" spans="1:8" s="5" customFormat="1" ht="14.25">
      <c r="A142" s="45" t="s">
        <v>7</v>
      </c>
      <c r="B142" s="46" t="s">
        <v>820</v>
      </c>
      <c r="C142" s="57">
        <v>0.374</v>
      </c>
      <c r="D142" s="57">
        <v>0.343</v>
      </c>
      <c r="E142" s="24">
        <v>17</v>
      </c>
      <c r="F142" s="47">
        <f t="shared" si="2"/>
        <v>5.831</v>
      </c>
      <c r="G142" s="49" t="s">
        <v>6</v>
      </c>
      <c r="H142" s="49" t="s">
        <v>817</v>
      </c>
    </row>
    <row r="143" spans="1:8" ht="15">
      <c r="A143" s="45" t="s">
        <v>7</v>
      </c>
      <c r="B143" s="46" t="s">
        <v>821</v>
      </c>
      <c r="C143" s="57">
        <v>0.378</v>
      </c>
      <c r="D143" s="57">
        <v>0.284</v>
      </c>
      <c r="E143" s="24">
        <v>17</v>
      </c>
      <c r="F143" s="47">
        <f t="shared" si="2"/>
        <v>4.827999999999999</v>
      </c>
      <c r="G143" s="49" t="s">
        <v>6</v>
      </c>
      <c r="H143" s="49" t="s">
        <v>817</v>
      </c>
    </row>
    <row r="144" spans="1:8" ht="15">
      <c r="A144" s="45" t="s">
        <v>7</v>
      </c>
      <c r="B144" s="46" t="s">
        <v>822</v>
      </c>
      <c r="C144" s="57">
        <v>0.431</v>
      </c>
      <c r="D144" s="57">
        <v>0.168</v>
      </c>
      <c r="E144" s="24">
        <v>17</v>
      </c>
      <c r="F144" s="47">
        <f t="shared" si="2"/>
        <v>2.8560000000000003</v>
      </c>
      <c r="G144" s="49" t="s">
        <v>6</v>
      </c>
      <c r="H144" s="49" t="s">
        <v>817</v>
      </c>
    </row>
    <row r="145" spans="1:8" ht="15">
      <c r="A145" s="45" t="s">
        <v>7</v>
      </c>
      <c r="B145" s="46" t="s">
        <v>823</v>
      </c>
      <c r="C145" s="57">
        <v>0.209</v>
      </c>
      <c r="D145" s="57">
        <v>0.041</v>
      </c>
      <c r="E145" s="24">
        <v>17</v>
      </c>
      <c r="F145" s="47">
        <f t="shared" si="2"/>
        <v>0.6970000000000001</v>
      </c>
      <c r="G145" s="49" t="s">
        <v>6</v>
      </c>
      <c r="H145" s="49" t="s">
        <v>817</v>
      </c>
    </row>
    <row r="146" spans="1:8" ht="15">
      <c r="A146" s="45" t="s">
        <v>7</v>
      </c>
      <c r="B146" s="46" t="s">
        <v>824</v>
      </c>
      <c r="C146" s="57">
        <v>0.238</v>
      </c>
      <c r="D146" s="57">
        <v>0.202</v>
      </c>
      <c r="E146" s="24">
        <v>17</v>
      </c>
      <c r="F146" s="47">
        <f t="shared" si="2"/>
        <v>3.434</v>
      </c>
      <c r="G146" s="49" t="s">
        <v>6</v>
      </c>
      <c r="H146" s="49" t="s">
        <v>817</v>
      </c>
    </row>
    <row r="147" spans="1:8" ht="15">
      <c r="A147" s="45" t="s">
        <v>7</v>
      </c>
      <c r="B147" s="46" t="s">
        <v>825</v>
      </c>
      <c r="C147" s="57">
        <v>0.306</v>
      </c>
      <c r="D147" s="57">
        <v>0.079</v>
      </c>
      <c r="E147" s="24">
        <v>17</v>
      </c>
      <c r="F147" s="47">
        <f t="shared" si="2"/>
        <v>1.343</v>
      </c>
      <c r="G147" s="49" t="s">
        <v>6</v>
      </c>
      <c r="H147" s="49" t="s">
        <v>817</v>
      </c>
    </row>
    <row r="148" spans="1:8" ht="15">
      <c r="A148" s="45" t="s">
        <v>7</v>
      </c>
      <c r="B148" s="46" t="s">
        <v>826</v>
      </c>
      <c r="C148" s="57">
        <v>15.216</v>
      </c>
      <c r="D148" s="57">
        <v>2.117</v>
      </c>
      <c r="E148" s="24">
        <v>17</v>
      </c>
      <c r="F148" s="47">
        <f t="shared" si="2"/>
        <v>35.989</v>
      </c>
      <c r="G148" s="49" t="s">
        <v>6</v>
      </c>
      <c r="H148" s="49" t="s">
        <v>817</v>
      </c>
    </row>
    <row r="149" spans="1:8" ht="15">
      <c r="A149" s="45" t="s">
        <v>7</v>
      </c>
      <c r="B149" s="46" t="s">
        <v>827</v>
      </c>
      <c r="C149" s="57">
        <v>1.719</v>
      </c>
      <c r="D149" s="57">
        <v>0.645</v>
      </c>
      <c r="E149" s="24">
        <v>17</v>
      </c>
      <c r="F149" s="47">
        <f t="shared" si="2"/>
        <v>10.965</v>
      </c>
      <c r="G149" s="49" t="s">
        <v>6</v>
      </c>
      <c r="H149" s="49" t="s">
        <v>817</v>
      </c>
    </row>
    <row r="150" spans="1:8" ht="15">
      <c r="A150" s="45" t="s">
        <v>7</v>
      </c>
      <c r="B150" s="46" t="s">
        <v>828</v>
      </c>
      <c r="C150" s="57">
        <v>1.068</v>
      </c>
      <c r="D150" s="57">
        <v>0.324</v>
      </c>
      <c r="E150" s="24">
        <v>17</v>
      </c>
      <c r="F150" s="47">
        <f t="shared" si="2"/>
        <v>5.508</v>
      </c>
      <c r="G150" s="49" t="s">
        <v>6</v>
      </c>
      <c r="H150" s="49" t="s">
        <v>817</v>
      </c>
    </row>
    <row r="151" spans="1:8" ht="15">
      <c r="A151" s="45" t="s">
        <v>7</v>
      </c>
      <c r="B151" s="46" t="s">
        <v>547</v>
      </c>
      <c r="C151" s="57">
        <v>2.355</v>
      </c>
      <c r="D151" s="57">
        <v>0.403</v>
      </c>
      <c r="E151" s="24">
        <v>17</v>
      </c>
      <c r="F151" s="47">
        <f t="shared" si="2"/>
        <v>6.851000000000001</v>
      </c>
      <c r="G151" s="49" t="s">
        <v>6</v>
      </c>
      <c r="H151" s="49" t="s">
        <v>817</v>
      </c>
    </row>
    <row r="152" spans="1:8" ht="15">
      <c r="A152" s="45" t="s">
        <v>7</v>
      </c>
      <c r="B152" s="46" t="s">
        <v>829</v>
      </c>
      <c r="C152" s="57">
        <v>0.532</v>
      </c>
      <c r="D152" s="57">
        <v>0.139</v>
      </c>
      <c r="E152" s="24">
        <v>17</v>
      </c>
      <c r="F152" s="47">
        <f t="shared" si="2"/>
        <v>2.3630000000000004</v>
      </c>
      <c r="G152" s="49" t="s">
        <v>6</v>
      </c>
      <c r="H152" s="49" t="s">
        <v>817</v>
      </c>
    </row>
    <row r="153" spans="1:8" ht="15">
      <c r="A153" s="45" t="s">
        <v>7</v>
      </c>
      <c r="B153" s="46" t="s">
        <v>830</v>
      </c>
      <c r="C153" s="57">
        <v>2.806</v>
      </c>
      <c r="D153" s="57">
        <v>0.605</v>
      </c>
      <c r="E153" s="24">
        <v>17</v>
      </c>
      <c r="F153" s="47">
        <f t="shared" si="2"/>
        <v>10.285</v>
      </c>
      <c r="G153" s="49" t="s">
        <v>6</v>
      </c>
      <c r="H153" s="49" t="s">
        <v>817</v>
      </c>
    </row>
    <row r="154" spans="1:8" ht="15">
      <c r="A154" s="45" t="s">
        <v>7</v>
      </c>
      <c r="B154" s="46" t="s">
        <v>831</v>
      </c>
      <c r="C154" s="57">
        <v>0.421</v>
      </c>
      <c r="D154" s="57">
        <v>0.123</v>
      </c>
      <c r="E154" s="24">
        <v>17</v>
      </c>
      <c r="F154" s="47">
        <f t="shared" si="2"/>
        <v>2.091</v>
      </c>
      <c r="G154" s="49" t="s">
        <v>6</v>
      </c>
      <c r="H154" s="49" t="s">
        <v>817</v>
      </c>
    </row>
    <row r="155" spans="1:8" ht="15">
      <c r="A155" s="45" t="s">
        <v>7</v>
      </c>
      <c r="B155" s="46" t="s">
        <v>832</v>
      </c>
      <c r="C155" s="57">
        <v>2.692</v>
      </c>
      <c r="D155" s="57">
        <v>0.934</v>
      </c>
      <c r="E155" s="24">
        <v>17</v>
      </c>
      <c r="F155" s="47">
        <f t="shared" si="2"/>
        <v>15.878</v>
      </c>
      <c r="G155" s="49" t="s">
        <v>6</v>
      </c>
      <c r="H155" s="49" t="s">
        <v>817</v>
      </c>
    </row>
    <row r="156" spans="1:8" ht="15">
      <c r="A156" s="45" t="s">
        <v>7</v>
      </c>
      <c r="B156" s="46" t="s">
        <v>833</v>
      </c>
      <c r="C156" s="57">
        <v>0.56</v>
      </c>
      <c r="D156" s="57">
        <v>0.542</v>
      </c>
      <c r="E156" s="24">
        <v>17</v>
      </c>
      <c r="F156" s="47">
        <f t="shared" si="2"/>
        <v>9.214</v>
      </c>
      <c r="G156" s="49" t="s">
        <v>6</v>
      </c>
      <c r="H156" s="49" t="s">
        <v>817</v>
      </c>
    </row>
    <row r="157" spans="1:8" s="5" customFormat="1" ht="14.25">
      <c r="A157" s="45" t="s">
        <v>7</v>
      </c>
      <c r="B157" s="46" t="s">
        <v>834</v>
      </c>
      <c r="C157" s="57">
        <v>1.143</v>
      </c>
      <c r="D157" s="57">
        <v>0.045</v>
      </c>
      <c r="E157" s="24">
        <v>17</v>
      </c>
      <c r="F157" s="47">
        <f t="shared" si="2"/>
        <v>0.765</v>
      </c>
      <c r="G157" s="49" t="s">
        <v>6</v>
      </c>
      <c r="H157" s="49" t="s">
        <v>817</v>
      </c>
    </row>
    <row r="158" spans="1:8" ht="15">
      <c r="A158" s="45" t="s">
        <v>7</v>
      </c>
      <c r="B158" s="46" t="s">
        <v>835</v>
      </c>
      <c r="C158" s="57">
        <v>0.815</v>
      </c>
      <c r="D158" s="57">
        <v>0.011</v>
      </c>
      <c r="E158" s="24">
        <v>17</v>
      </c>
      <c r="F158" s="47">
        <f t="shared" si="2"/>
        <v>0.187</v>
      </c>
      <c r="G158" s="49" t="s">
        <v>6</v>
      </c>
      <c r="H158" s="49" t="s">
        <v>817</v>
      </c>
    </row>
    <row r="159" spans="1:8" ht="15">
      <c r="A159" s="45" t="s">
        <v>7</v>
      </c>
      <c r="B159" s="46" t="s">
        <v>836</v>
      </c>
      <c r="C159" s="57">
        <v>1.891</v>
      </c>
      <c r="D159" s="57">
        <v>0.269</v>
      </c>
      <c r="E159" s="24">
        <v>17</v>
      </c>
      <c r="F159" s="47">
        <f t="shared" si="2"/>
        <v>4.573</v>
      </c>
      <c r="G159" s="49" t="s">
        <v>6</v>
      </c>
      <c r="H159" s="49" t="s">
        <v>817</v>
      </c>
    </row>
    <row r="160" spans="1:8" ht="15">
      <c r="A160" s="45" t="s">
        <v>7</v>
      </c>
      <c r="B160" s="46" t="s">
        <v>417</v>
      </c>
      <c r="C160" s="57">
        <v>0.563</v>
      </c>
      <c r="D160" s="57">
        <v>0.048</v>
      </c>
      <c r="E160" s="24">
        <v>17</v>
      </c>
      <c r="F160" s="47">
        <f t="shared" si="2"/>
        <v>0.8160000000000001</v>
      </c>
      <c r="G160" s="49" t="s">
        <v>6</v>
      </c>
      <c r="H160" s="49" t="s">
        <v>817</v>
      </c>
    </row>
    <row r="161" spans="1:8" ht="15">
      <c r="A161" s="45" t="s">
        <v>7</v>
      </c>
      <c r="B161" s="46" t="s">
        <v>434</v>
      </c>
      <c r="C161" s="57">
        <v>4.605</v>
      </c>
      <c r="D161" s="57">
        <v>0.053</v>
      </c>
      <c r="E161" s="24">
        <v>17</v>
      </c>
      <c r="F161" s="47">
        <f t="shared" si="2"/>
        <v>0.901</v>
      </c>
      <c r="G161" s="49" t="s">
        <v>6</v>
      </c>
      <c r="H161" s="49" t="s">
        <v>817</v>
      </c>
    </row>
    <row r="162" spans="1:8" ht="15">
      <c r="A162" s="45" t="s">
        <v>7</v>
      </c>
      <c r="B162" s="46" t="s">
        <v>370</v>
      </c>
      <c r="C162" s="57">
        <v>3.656</v>
      </c>
      <c r="D162" s="57">
        <v>0.195</v>
      </c>
      <c r="E162" s="24">
        <v>17</v>
      </c>
      <c r="F162" s="47">
        <f t="shared" si="2"/>
        <v>3.315</v>
      </c>
      <c r="G162" s="49" t="s">
        <v>6</v>
      </c>
      <c r="H162" s="49" t="s">
        <v>817</v>
      </c>
    </row>
    <row r="163" spans="1:8" ht="15">
      <c r="A163" s="45" t="s">
        <v>7</v>
      </c>
      <c r="B163" s="46" t="s">
        <v>837</v>
      </c>
      <c r="C163" s="57">
        <v>1.204</v>
      </c>
      <c r="D163" s="57">
        <v>0.08</v>
      </c>
      <c r="E163" s="24">
        <v>17</v>
      </c>
      <c r="F163" s="47">
        <f t="shared" si="2"/>
        <v>1.36</v>
      </c>
      <c r="G163" s="49" t="s">
        <v>6</v>
      </c>
      <c r="H163" s="49" t="s">
        <v>817</v>
      </c>
    </row>
    <row r="164" spans="1:8" ht="15">
      <c r="A164" s="45" t="s">
        <v>7</v>
      </c>
      <c r="B164" s="46" t="s">
        <v>838</v>
      </c>
      <c r="C164" s="57">
        <v>4.891</v>
      </c>
      <c r="D164" s="57">
        <v>0.087</v>
      </c>
      <c r="E164" s="24">
        <v>17</v>
      </c>
      <c r="F164" s="47">
        <f t="shared" si="2"/>
        <v>1.4789999999999999</v>
      </c>
      <c r="G164" s="49" t="s">
        <v>6</v>
      </c>
      <c r="H164" s="49" t="s">
        <v>817</v>
      </c>
    </row>
    <row r="165" spans="1:8" ht="15">
      <c r="A165" s="45" t="s">
        <v>7</v>
      </c>
      <c r="B165" s="46" t="s">
        <v>838</v>
      </c>
      <c r="C165" s="57">
        <v>4.891</v>
      </c>
      <c r="D165" s="57">
        <v>0.321</v>
      </c>
      <c r="E165" s="24">
        <v>17</v>
      </c>
      <c r="F165" s="47">
        <f t="shared" si="2"/>
        <v>5.457</v>
      </c>
      <c r="G165" s="49" t="s">
        <v>6</v>
      </c>
      <c r="H165" s="49" t="s">
        <v>817</v>
      </c>
    </row>
    <row r="166" spans="1:8" s="5" customFormat="1" ht="14.25">
      <c r="A166" s="45" t="s">
        <v>7</v>
      </c>
      <c r="B166" s="46" t="s">
        <v>839</v>
      </c>
      <c r="C166" s="57">
        <v>0.988</v>
      </c>
      <c r="D166" s="57">
        <v>0.059</v>
      </c>
      <c r="E166" s="24">
        <v>17</v>
      </c>
      <c r="F166" s="47">
        <f t="shared" si="2"/>
        <v>1.003</v>
      </c>
      <c r="G166" s="49" t="s">
        <v>6</v>
      </c>
      <c r="H166" s="49" t="s">
        <v>817</v>
      </c>
    </row>
    <row r="167" spans="1:8" ht="15">
      <c r="A167" s="45" t="s">
        <v>7</v>
      </c>
      <c r="B167" s="46" t="s">
        <v>840</v>
      </c>
      <c r="C167" s="57">
        <v>0.776</v>
      </c>
      <c r="D167" s="57">
        <v>0.077</v>
      </c>
      <c r="E167" s="24">
        <v>17</v>
      </c>
      <c r="F167" s="47">
        <f t="shared" si="2"/>
        <v>1.309</v>
      </c>
      <c r="G167" s="49" t="s">
        <v>6</v>
      </c>
      <c r="H167" s="49" t="s">
        <v>817</v>
      </c>
    </row>
    <row r="168" spans="1:8" ht="15">
      <c r="A168" s="45" t="s">
        <v>7</v>
      </c>
      <c r="B168" s="46" t="s">
        <v>841</v>
      </c>
      <c r="C168" s="57">
        <v>3.062</v>
      </c>
      <c r="D168" s="57">
        <v>0.095</v>
      </c>
      <c r="E168" s="24">
        <v>17</v>
      </c>
      <c r="F168" s="47">
        <f t="shared" si="2"/>
        <v>1.615</v>
      </c>
      <c r="G168" s="49" t="s">
        <v>6</v>
      </c>
      <c r="H168" s="49" t="s">
        <v>817</v>
      </c>
    </row>
    <row r="169" spans="1:8" ht="15">
      <c r="A169" s="45" t="s">
        <v>7</v>
      </c>
      <c r="B169" s="46" t="s">
        <v>842</v>
      </c>
      <c r="C169" s="57">
        <v>0.753</v>
      </c>
      <c r="D169" s="57">
        <v>0.561</v>
      </c>
      <c r="E169" s="24">
        <v>17</v>
      </c>
      <c r="F169" s="47">
        <f t="shared" si="2"/>
        <v>9.537</v>
      </c>
      <c r="G169" s="49" t="s">
        <v>6</v>
      </c>
      <c r="H169" s="49" t="s">
        <v>817</v>
      </c>
    </row>
    <row r="170" spans="1:8" ht="15">
      <c r="A170" s="45" t="s">
        <v>7</v>
      </c>
      <c r="B170" s="46" t="s">
        <v>843</v>
      </c>
      <c r="C170" s="57">
        <v>1.471</v>
      </c>
      <c r="D170" s="57">
        <v>0.106</v>
      </c>
      <c r="E170" s="24">
        <v>17</v>
      </c>
      <c r="F170" s="47">
        <f t="shared" si="2"/>
        <v>1.802</v>
      </c>
      <c r="G170" s="49" t="s">
        <v>6</v>
      </c>
      <c r="H170" s="49" t="s">
        <v>817</v>
      </c>
    </row>
    <row r="171" spans="1:8" ht="15">
      <c r="A171" s="45" t="s">
        <v>7</v>
      </c>
      <c r="B171" s="46" t="s">
        <v>844</v>
      </c>
      <c r="C171" s="57">
        <v>1.415</v>
      </c>
      <c r="D171" s="57">
        <v>0.071</v>
      </c>
      <c r="E171" s="24">
        <v>17</v>
      </c>
      <c r="F171" s="47">
        <f t="shared" si="2"/>
        <v>1.2069999999999999</v>
      </c>
      <c r="G171" s="49" t="s">
        <v>6</v>
      </c>
      <c r="H171" s="49" t="s">
        <v>817</v>
      </c>
    </row>
    <row r="172" spans="1:8" ht="15">
      <c r="A172" s="45" t="s">
        <v>7</v>
      </c>
      <c r="B172" s="46" t="s">
        <v>845</v>
      </c>
      <c r="C172" s="57">
        <v>3.547</v>
      </c>
      <c r="D172" s="57">
        <v>0.591</v>
      </c>
      <c r="E172" s="24">
        <v>17</v>
      </c>
      <c r="F172" s="47">
        <f t="shared" si="2"/>
        <v>10.046999999999999</v>
      </c>
      <c r="G172" s="49" t="s">
        <v>6</v>
      </c>
      <c r="H172" s="49" t="s">
        <v>817</v>
      </c>
    </row>
    <row r="173" spans="1:8" ht="15">
      <c r="A173" s="45" t="s">
        <v>7</v>
      </c>
      <c r="B173" s="46" t="s">
        <v>845</v>
      </c>
      <c r="C173" s="57">
        <v>3.547</v>
      </c>
      <c r="D173" s="57">
        <v>0.669</v>
      </c>
      <c r="E173" s="24">
        <v>17</v>
      </c>
      <c r="F173" s="47">
        <f t="shared" si="2"/>
        <v>11.373000000000001</v>
      </c>
      <c r="G173" s="49" t="s">
        <v>6</v>
      </c>
      <c r="H173" s="49" t="s">
        <v>817</v>
      </c>
    </row>
    <row r="174" spans="1:8" ht="15">
      <c r="A174" s="45" t="s">
        <v>7</v>
      </c>
      <c r="B174" s="46" t="s">
        <v>846</v>
      </c>
      <c r="C174" s="57">
        <v>1.172</v>
      </c>
      <c r="D174" s="57">
        <v>0.017</v>
      </c>
      <c r="E174" s="24">
        <v>17</v>
      </c>
      <c r="F174" s="47">
        <f t="shared" si="2"/>
        <v>0.28900000000000003</v>
      </c>
      <c r="G174" s="49" t="s">
        <v>6</v>
      </c>
      <c r="H174" s="49" t="s">
        <v>817</v>
      </c>
    </row>
    <row r="175" spans="1:8" ht="15">
      <c r="A175" s="45" t="s">
        <v>7</v>
      </c>
      <c r="B175" s="46" t="s">
        <v>847</v>
      </c>
      <c r="C175" s="57">
        <v>0.999</v>
      </c>
      <c r="D175" s="57">
        <v>0.156</v>
      </c>
      <c r="E175" s="24">
        <v>17</v>
      </c>
      <c r="F175" s="47">
        <f t="shared" si="2"/>
        <v>2.652</v>
      </c>
      <c r="G175" s="49" t="s">
        <v>6</v>
      </c>
      <c r="H175" s="49" t="s">
        <v>817</v>
      </c>
    </row>
    <row r="176" spans="1:8" ht="15">
      <c r="A176" s="45" t="s">
        <v>7</v>
      </c>
      <c r="B176" s="46" t="s">
        <v>848</v>
      </c>
      <c r="C176" s="57">
        <v>4.122</v>
      </c>
      <c r="D176" s="57">
        <v>0.039</v>
      </c>
      <c r="E176" s="24">
        <v>17</v>
      </c>
      <c r="F176" s="47">
        <f t="shared" si="2"/>
        <v>0.663</v>
      </c>
      <c r="G176" s="49" t="s">
        <v>6</v>
      </c>
      <c r="H176" s="49" t="s">
        <v>817</v>
      </c>
    </row>
    <row r="177" spans="1:8" ht="15">
      <c r="A177" s="45" t="s">
        <v>7</v>
      </c>
      <c r="B177" s="46" t="s">
        <v>849</v>
      </c>
      <c r="C177" s="57">
        <v>1.819</v>
      </c>
      <c r="D177" s="57">
        <v>1.613</v>
      </c>
      <c r="E177" s="24">
        <v>17</v>
      </c>
      <c r="F177" s="47">
        <f t="shared" si="2"/>
        <v>27.421</v>
      </c>
      <c r="G177" s="49" t="s">
        <v>6</v>
      </c>
      <c r="H177" s="49" t="s">
        <v>817</v>
      </c>
    </row>
    <row r="178" spans="1:8" ht="15">
      <c r="A178" s="45" t="s">
        <v>7</v>
      </c>
      <c r="B178" s="46" t="s">
        <v>850</v>
      </c>
      <c r="C178" s="57">
        <v>5.009</v>
      </c>
      <c r="D178" s="57">
        <v>0.137</v>
      </c>
      <c r="E178" s="24">
        <v>17</v>
      </c>
      <c r="F178" s="47">
        <f t="shared" si="2"/>
        <v>2.329</v>
      </c>
      <c r="G178" s="49" t="s">
        <v>6</v>
      </c>
      <c r="H178" s="49" t="s">
        <v>817</v>
      </c>
    </row>
    <row r="179" spans="1:8" ht="15">
      <c r="A179" s="45" t="s">
        <v>7</v>
      </c>
      <c r="B179" s="46" t="s">
        <v>850</v>
      </c>
      <c r="C179" s="57">
        <v>5.009</v>
      </c>
      <c r="D179" s="57">
        <v>0.232</v>
      </c>
      <c r="E179" s="24">
        <v>17</v>
      </c>
      <c r="F179" s="47">
        <f t="shared" si="2"/>
        <v>3.9440000000000004</v>
      </c>
      <c r="G179" s="49" t="s">
        <v>6</v>
      </c>
      <c r="H179" s="49" t="s">
        <v>817</v>
      </c>
    </row>
    <row r="180" spans="1:8" ht="15">
      <c r="A180" s="45" t="s">
        <v>7</v>
      </c>
      <c r="B180" s="46" t="s">
        <v>850</v>
      </c>
      <c r="C180" s="57">
        <v>5.009</v>
      </c>
      <c r="D180" s="57">
        <v>0.632</v>
      </c>
      <c r="E180" s="24">
        <v>17</v>
      </c>
      <c r="F180" s="47">
        <f t="shared" si="2"/>
        <v>10.744</v>
      </c>
      <c r="G180" s="49" t="s">
        <v>6</v>
      </c>
      <c r="H180" s="49" t="s">
        <v>817</v>
      </c>
    </row>
    <row r="181" spans="1:8" ht="15">
      <c r="A181" s="45" t="s">
        <v>7</v>
      </c>
      <c r="B181" s="46" t="s">
        <v>851</v>
      </c>
      <c r="C181" s="57">
        <v>0.651</v>
      </c>
      <c r="D181" s="57">
        <v>0.351</v>
      </c>
      <c r="E181" s="24">
        <v>17</v>
      </c>
      <c r="F181" s="47">
        <f t="shared" si="2"/>
        <v>5.967</v>
      </c>
      <c r="G181" s="49" t="s">
        <v>6</v>
      </c>
      <c r="H181" s="49" t="s">
        <v>817</v>
      </c>
    </row>
    <row r="182" spans="1:8" ht="15">
      <c r="A182" s="45" t="s">
        <v>7</v>
      </c>
      <c r="B182" s="46" t="s">
        <v>852</v>
      </c>
      <c r="C182" s="57">
        <v>7.256</v>
      </c>
      <c r="D182" s="57">
        <v>0.028</v>
      </c>
      <c r="E182" s="24">
        <v>17</v>
      </c>
      <c r="F182" s="47">
        <f t="shared" si="2"/>
        <v>0.47600000000000003</v>
      </c>
      <c r="G182" s="49" t="s">
        <v>6</v>
      </c>
      <c r="H182" s="49" t="s">
        <v>817</v>
      </c>
    </row>
    <row r="183" spans="1:8" ht="15">
      <c r="A183" s="45" t="s">
        <v>7</v>
      </c>
      <c r="B183" s="46" t="s">
        <v>853</v>
      </c>
      <c r="C183" s="57">
        <v>1.415</v>
      </c>
      <c r="D183" s="57">
        <v>0.168</v>
      </c>
      <c r="E183" s="24">
        <v>17</v>
      </c>
      <c r="F183" s="47">
        <f t="shared" si="2"/>
        <v>2.8560000000000003</v>
      </c>
      <c r="G183" s="49" t="s">
        <v>6</v>
      </c>
      <c r="H183" s="49" t="s">
        <v>817</v>
      </c>
    </row>
    <row r="184" spans="1:8" ht="15">
      <c r="A184" s="45" t="s">
        <v>7</v>
      </c>
      <c r="B184" s="46" t="s">
        <v>854</v>
      </c>
      <c r="C184" s="57">
        <v>5.559</v>
      </c>
      <c r="D184" s="57">
        <v>0.313</v>
      </c>
      <c r="E184" s="24">
        <v>17</v>
      </c>
      <c r="F184" s="47">
        <f t="shared" si="2"/>
        <v>5.321</v>
      </c>
      <c r="G184" s="49" t="s">
        <v>6</v>
      </c>
      <c r="H184" s="49" t="s">
        <v>817</v>
      </c>
    </row>
    <row r="185" spans="1:8" ht="15">
      <c r="A185" s="45" t="s">
        <v>7</v>
      </c>
      <c r="B185" s="46" t="s">
        <v>854</v>
      </c>
      <c r="C185" s="57">
        <v>5.559</v>
      </c>
      <c r="D185" s="57">
        <v>0.456</v>
      </c>
      <c r="E185" s="24">
        <v>17</v>
      </c>
      <c r="F185" s="47">
        <f t="shared" si="2"/>
        <v>7.752000000000001</v>
      </c>
      <c r="G185" s="49" t="s">
        <v>6</v>
      </c>
      <c r="H185" s="49" t="s">
        <v>817</v>
      </c>
    </row>
    <row r="186" spans="1:8" ht="15">
      <c r="A186" s="45" t="s">
        <v>7</v>
      </c>
      <c r="B186" s="46" t="s">
        <v>336</v>
      </c>
      <c r="C186" s="57">
        <v>1.271</v>
      </c>
      <c r="D186" s="57">
        <v>0.796</v>
      </c>
      <c r="E186" s="24">
        <v>17</v>
      </c>
      <c r="F186" s="47">
        <f t="shared" si="2"/>
        <v>13.532</v>
      </c>
      <c r="G186" s="49" t="s">
        <v>6</v>
      </c>
      <c r="H186" s="49" t="s">
        <v>817</v>
      </c>
    </row>
    <row r="187" spans="1:8" s="5" customFormat="1" ht="14.25">
      <c r="A187" s="50"/>
      <c r="B187" s="51"/>
      <c r="C187" s="58">
        <f>SUM(C135:C186)</f>
        <v>134.68699999999998</v>
      </c>
      <c r="D187" s="58">
        <f>SUM(D135:D186)</f>
        <v>18.53899999999999</v>
      </c>
      <c r="E187" s="26">
        <v>17</v>
      </c>
      <c r="F187" s="53">
        <f t="shared" si="2"/>
        <v>315.16299999999984</v>
      </c>
      <c r="G187" s="54"/>
      <c r="H187" s="30" t="s">
        <v>213</v>
      </c>
    </row>
    <row r="188" spans="1:8" ht="15">
      <c r="A188" s="45" t="s">
        <v>7</v>
      </c>
      <c r="B188" s="46" t="s">
        <v>415</v>
      </c>
      <c r="C188" s="57">
        <v>1.249</v>
      </c>
      <c r="D188" s="57">
        <v>0.229</v>
      </c>
      <c r="E188" s="24">
        <v>17</v>
      </c>
      <c r="F188" s="47">
        <f t="shared" si="2"/>
        <v>3.8930000000000002</v>
      </c>
      <c r="G188" s="49" t="s">
        <v>6</v>
      </c>
      <c r="H188" s="49" t="s">
        <v>935</v>
      </c>
    </row>
    <row r="189" spans="1:8" ht="15">
      <c r="A189" s="45" t="s">
        <v>7</v>
      </c>
      <c r="B189" s="46" t="s">
        <v>399</v>
      </c>
      <c r="C189" s="57">
        <v>1.958</v>
      </c>
      <c r="D189" s="57">
        <v>1.147</v>
      </c>
      <c r="E189" s="24">
        <v>17</v>
      </c>
      <c r="F189" s="47">
        <f t="shared" si="2"/>
        <v>19.499</v>
      </c>
      <c r="G189" s="49" t="s">
        <v>6</v>
      </c>
      <c r="H189" s="49" t="s">
        <v>935</v>
      </c>
    </row>
    <row r="190" spans="1:8" ht="15">
      <c r="A190" s="45" t="s">
        <v>7</v>
      </c>
      <c r="B190" s="46" t="s">
        <v>855</v>
      </c>
      <c r="C190" s="57">
        <v>3.43</v>
      </c>
      <c r="D190" s="57">
        <v>0.952</v>
      </c>
      <c r="E190" s="24">
        <v>17</v>
      </c>
      <c r="F190" s="47">
        <f t="shared" si="2"/>
        <v>16.183999999999997</v>
      </c>
      <c r="G190" s="49" t="s">
        <v>6</v>
      </c>
      <c r="H190" s="49" t="s">
        <v>935</v>
      </c>
    </row>
    <row r="191" spans="1:8" ht="15">
      <c r="A191" s="45" t="s">
        <v>7</v>
      </c>
      <c r="B191" s="46" t="s">
        <v>856</v>
      </c>
      <c r="C191" s="57">
        <v>0.495</v>
      </c>
      <c r="D191" s="57">
        <v>0.429</v>
      </c>
      <c r="E191" s="24">
        <v>17</v>
      </c>
      <c r="F191" s="47">
        <f t="shared" si="2"/>
        <v>7.293</v>
      </c>
      <c r="G191" s="49" t="s">
        <v>6</v>
      </c>
      <c r="H191" s="49" t="s">
        <v>935</v>
      </c>
    </row>
    <row r="192" spans="1:8" ht="15">
      <c r="A192" s="45" t="s">
        <v>7</v>
      </c>
      <c r="B192" s="46" t="s">
        <v>421</v>
      </c>
      <c r="C192" s="57">
        <v>0.241</v>
      </c>
      <c r="D192" s="57">
        <v>0.169</v>
      </c>
      <c r="E192" s="24">
        <v>17</v>
      </c>
      <c r="F192" s="47">
        <f t="shared" si="2"/>
        <v>2.873</v>
      </c>
      <c r="G192" s="49" t="s">
        <v>6</v>
      </c>
      <c r="H192" s="49" t="s">
        <v>935</v>
      </c>
    </row>
    <row r="193" spans="1:8" ht="15">
      <c r="A193" s="45" t="s">
        <v>7</v>
      </c>
      <c r="B193" s="46" t="s">
        <v>432</v>
      </c>
      <c r="C193" s="57">
        <v>1.351</v>
      </c>
      <c r="D193" s="57">
        <v>0.118</v>
      </c>
      <c r="E193" s="24">
        <v>17</v>
      </c>
      <c r="F193" s="47">
        <f t="shared" si="2"/>
        <v>2.006</v>
      </c>
      <c r="G193" s="49" t="s">
        <v>6</v>
      </c>
      <c r="H193" s="49" t="s">
        <v>935</v>
      </c>
    </row>
    <row r="194" spans="1:8" ht="15">
      <c r="A194" s="45" t="s">
        <v>7</v>
      </c>
      <c r="B194" s="46" t="s">
        <v>432</v>
      </c>
      <c r="C194" s="57">
        <v>1.351</v>
      </c>
      <c r="D194" s="57">
        <v>0.225</v>
      </c>
      <c r="E194" s="24">
        <v>17</v>
      </c>
      <c r="F194" s="47">
        <f t="shared" si="2"/>
        <v>3.825</v>
      </c>
      <c r="G194" s="49" t="s">
        <v>6</v>
      </c>
      <c r="H194" s="49" t="s">
        <v>935</v>
      </c>
    </row>
    <row r="195" spans="1:8" ht="15">
      <c r="A195" s="45" t="s">
        <v>7</v>
      </c>
      <c r="B195" s="46" t="s">
        <v>346</v>
      </c>
      <c r="C195" s="57">
        <v>0.883</v>
      </c>
      <c r="D195" s="57">
        <v>0.382</v>
      </c>
      <c r="E195" s="24">
        <v>17</v>
      </c>
      <c r="F195" s="47">
        <f t="shared" si="2"/>
        <v>6.494</v>
      </c>
      <c r="G195" s="49" t="s">
        <v>6</v>
      </c>
      <c r="H195" s="49" t="s">
        <v>935</v>
      </c>
    </row>
    <row r="196" spans="1:8" s="5" customFormat="1" ht="14.25">
      <c r="A196" s="50"/>
      <c r="B196" s="51"/>
      <c r="C196" s="58">
        <f>SUM(C188:C195)</f>
        <v>10.957999999999998</v>
      </c>
      <c r="D196" s="58">
        <f>SUM(D188:D195)</f>
        <v>3.6510000000000002</v>
      </c>
      <c r="E196" s="26">
        <v>17</v>
      </c>
      <c r="F196" s="53">
        <f t="shared" si="2"/>
        <v>62.06700000000001</v>
      </c>
      <c r="G196" s="54"/>
      <c r="H196" s="30" t="s">
        <v>213</v>
      </c>
    </row>
    <row r="197" spans="1:8" ht="15">
      <c r="A197" s="45" t="s">
        <v>7</v>
      </c>
      <c r="B197" s="46" t="s">
        <v>433</v>
      </c>
      <c r="C197" s="57">
        <v>2.724</v>
      </c>
      <c r="D197" s="57">
        <v>0.209</v>
      </c>
      <c r="E197" s="24">
        <v>17</v>
      </c>
      <c r="F197" s="47">
        <f t="shared" si="2"/>
        <v>3.553</v>
      </c>
      <c r="G197" s="49" t="s">
        <v>6</v>
      </c>
      <c r="H197" s="49" t="s">
        <v>936</v>
      </c>
    </row>
    <row r="198" spans="1:8" ht="15">
      <c r="A198" s="45" t="s">
        <v>7</v>
      </c>
      <c r="B198" s="46" t="s">
        <v>327</v>
      </c>
      <c r="C198" s="57">
        <v>4.292</v>
      </c>
      <c r="D198" s="57">
        <v>0.967</v>
      </c>
      <c r="E198" s="24">
        <v>17</v>
      </c>
      <c r="F198" s="47">
        <f t="shared" si="2"/>
        <v>16.439</v>
      </c>
      <c r="G198" s="49" t="s">
        <v>6</v>
      </c>
      <c r="H198" s="49" t="s">
        <v>936</v>
      </c>
    </row>
    <row r="199" spans="1:8" ht="15">
      <c r="A199" s="45" t="s">
        <v>7</v>
      </c>
      <c r="B199" s="46" t="s">
        <v>371</v>
      </c>
      <c r="C199" s="57">
        <v>2.085</v>
      </c>
      <c r="D199" s="57">
        <v>0.234</v>
      </c>
      <c r="E199" s="24">
        <v>17</v>
      </c>
      <c r="F199" s="47">
        <f aca="true" t="shared" si="3" ref="F199:F216">D199*E199</f>
        <v>3.978</v>
      </c>
      <c r="G199" s="49" t="s">
        <v>6</v>
      </c>
      <c r="H199" s="49" t="s">
        <v>936</v>
      </c>
    </row>
    <row r="200" spans="1:8" ht="15">
      <c r="A200" s="45" t="s">
        <v>7</v>
      </c>
      <c r="B200" s="46" t="s">
        <v>857</v>
      </c>
      <c r="C200" s="57">
        <v>6.022</v>
      </c>
      <c r="D200" s="57">
        <v>0.306</v>
      </c>
      <c r="E200" s="24">
        <v>17</v>
      </c>
      <c r="F200" s="47">
        <f t="shared" si="3"/>
        <v>5.202</v>
      </c>
      <c r="G200" s="49" t="s">
        <v>6</v>
      </c>
      <c r="H200" s="49" t="s">
        <v>936</v>
      </c>
    </row>
    <row r="201" spans="1:8" ht="15">
      <c r="A201" s="45" t="s">
        <v>7</v>
      </c>
      <c r="B201" s="46" t="s">
        <v>420</v>
      </c>
      <c r="C201" s="57">
        <v>0.674</v>
      </c>
      <c r="D201" s="57">
        <v>0.174</v>
      </c>
      <c r="E201" s="24">
        <v>17</v>
      </c>
      <c r="F201" s="47">
        <f t="shared" si="3"/>
        <v>2.9579999999999997</v>
      </c>
      <c r="G201" s="49" t="s">
        <v>6</v>
      </c>
      <c r="H201" s="49" t="s">
        <v>936</v>
      </c>
    </row>
    <row r="202" spans="1:8" ht="15">
      <c r="A202" s="45" t="s">
        <v>7</v>
      </c>
      <c r="B202" s="46" t="s">
        <v>858</v>
      </c>
      <c r="C202" s="57">
        <v>2.126</v>
      </c>
      <c r="D202" s="57">
        <v>0.107</v>
      </c>
      <c r="E202" s="24">
        <v>17</v>
      </c>
      <c r="F202" s="47">
        <f t="shared" si="3"/>
        <v>1.819</v>
      </c>
      <c r="G202" s="49" t="s">
        <v>6</v>
      </c>
      <c r="H202" s="49" t="s">
        <v>936</v>
      </c>
    </row>
    <row r="203" spans="1:8" ht="15">
      <c r="A203" s="45" t="s">
        <v>7</v>
      </c>
      <c r="B203" s="46" t="s">
        <v>370</v>
      </c>
      <c r="C203" s="57">
        <v>3.656</v>
      </c>
      <c r="D203" s="57">
        <v>0.318</v>
      </c>
      <c r="E203" s="24">
        <v>17</v>
      </c>
      <c r="F203" s="47">
        <f t="shared" si="3"/>
        <v>5.406</v>
      </c>
      <c r="G203" s="49" t="s">
        <v>6</v>
      </c>
      <c r="H203" s="49" t="s">
        <v>936</v>
      </c>
    </row>
    <row r="204" spans="1:8" s="5" customFormat="1" ht="14.25">
      <c r="A204" s="50"/>
      <c r="B204" s="51"/>
      <c r="C204" s="58">
        <f>SUM(C197:C203)</f>
        <v>21.578999999999997</v>
      </c>
      <c r="D204" s="58">
        <f>SUM(D197:D203)</f>
        <v>2.315</v>
      </c>
      <c r="E204" s="26">
        <v>17</v>
      </c>
      <c r="F204" s="53">
        <f t="shared" si="3"/>
        <v>39.355</v>
      </c>
      <c r="G204" s="54"/>
      <c r="H204" s="30" t="s">
        <v>213</v>
      </c>
    </row>
    <row r="205" spans="1:8" ht="15">
      <c r="A205" s="45" t="s">
        <v>7</v>
      </c>
      <c r="B205" s="46" t="s">
        <v>341</v>
      </c>
      <c r="C205" s="57">
        <v>5.326</v>
      </c>
      <c r="D205" s="57">
        <v>0.8</v>
      </c>
      <c r="E205" s="24">
        <v>17</v>
      </c>
      <c r="F205" s="47">
        <f t="shared" si="3"/>
        <v>13.600000000000001</v>
      </c>
      <c r="G205" s="49" t="s">
        <v>6</v>
      </c>
      <c r="H205" s="49" t="s">
        <v>937</v>
      </c>
    </row>
    <row r="206" spans="1:8" ht="15">
      <c r="A206" s="45" t="s">
        <v>7</v>
      </c>
      <c r="B206" s="46" t="s">
        <v>428</v>
      </c>
      <c r="C206" s="57">
        <v>0.394</v>
      </c>
      <c r="D206" s="57">
        <v>0.144</v>
      </c>
      <c r="E206" s="24">
        <v>17</v>
      </c>
      <c r="F206" s="47">
        <f t="shared" si="3"/>
        <v>2.448</v>
      </c>
      <c r="G206" s="49" t="s">
        <v>6</v>
      </c>
      <c r="H206" s="49" t="s">
        <v>937</v>
      </c>
    </row>
    <row r="207" spans="1:8" ht="15">
      <c r="A207" s="45" t="s">
        <v>7</v>
      </c>
      <c r="B207" s="46" t="s">
        <v>347</v>
      </c>
      <c r="C207" s="57">
        <v>0.739</v>
      </c>
      <c r="D207" s="57">
        <v>0.672</v>
      </c>
      <c r="E207" s="24">
        <v>17</v>
      </c>
      <c r="F207" s="47">
        <f t="shared" si="3"/>
        <v>11.424000000000001</v>
      </c>
      <c r="G207" s="49" t="s">
        <v>6</v>
      </c>
      <c r="H207" s="49" t="s">
        <v>937</v>
      </c>
    </row>
    <row r="208" spans="1:8" ht="15">
      <c r="A208" s="45" t="s">
        <v>7</v>
      </c>
      <c r="B208" s="46" t="s">
        <v>400</v>
      </c>
      <c r="C208" s="57">
        <v>0.313</v>
      </c>
      <c r="D208" s="57">
        <v>0.261</v>
      </c>
      <c r="E208" s="24">
        <v>17</v>
      </c>
      <c r="F208" s="47">
        <f t="shared" si="3"/>
        <v>4.437</v>
      </c>
      <c r="G208" s="49" t="s">
        <v>6</v>
      </c>
      <c r="H208" s="49" t="s">
        <v>937</v>
      </c>
    </row>
    <row r="209" spans="1:8" ht="15">
      <c r="A209" s="45" t="s">
        <v>7</v>
      </c>
      <c r="B209" s="46" t="s">
        <v>382</v>
      </c>
      <c r="C209" s="57">
        <v>0.946</v>
      </c>
      <c r="D209" s="57">
        <v>0.25</v>
      </c>
      <c r="E209" s="24">
        <v>17</v>
      </c>
      <c r="F209" s="47">
        <f t="shared" si="3"/>
        <v>4.25</v>
      </c>
      <c r="G209" s="49" t="s">
        <v>6</v>
      </c>
      <c r="H209" s="49" t="s">
        <v>937</v>
      </c>
    </row>
    <row r="210" spans="1:8" ht="15">
      <c r="A210" s="45" t="s">
        <v>7</v>
      </c>
      <c r="B210" s="46" t="s">
        <v>433</v>
      </c>
      <c r="C210" s="57">
        <v>2.724</v>
      </c>
      <c r="D210" s="57">
        <v>0.282</v>
      </c>
      <c r="E210" s="24">
        <v>17</v>
      </c>
      <c r="F210" s="47">
        <f t="shared" si="3"/>
        <v>4.794</v>
      </c>
      <c r="G210" s="49" t="s">
        <v>6</v>
      </c>
      <c r="H210" s="49" t="s">
        <v>937</v>
      </c>
    </row>
    <row r="211" spans="1:8" ht="15">
      <c r="A211" s="45" t="s">
        <v>7</v>
      </c>
      <c r="B211" s="46" t="s">
        <v>371</v>
      </c>
      <c r="C211" s="57">
        <v>2.085</v>
      </c>
      <c r="D211" s="57">
        <v>0.425</v>
      </c>
      <c r="E211" s="24">
        <v>17</v>
      </c>
      <c r="F211" s="47">
        <f t="shared" si="3"/>
        <v>7.225</v>
      </c>
      <c r="G211" s="49" t="s">
        <v>6</v>
      </c>
      <c r="H211" s="49" t="s">
        <v>937</v>
      </c>
    </row>
    <row r="212" spans="1:8" ht="15">
      <c r="A212" s="45" t="s">
        <v>7</v>
      </c>
      <c r="B212" s="46" t="s">
        <v>384</v>
      </c>
      <c r="C212" s="57">
        <v>1.822</v>
      </c>
      <c r="D212" s="57">
        <v>0.38</v>
      </c>
      <c r="E212" s="24">
        <v>17</v>
      </c>
      <c r="F212" s="47">
        <f t="shared" si="3"/>
        <v>6.46</v>
      </c>
      <c r="G212" s="49" t="s">
        <v>6</v>
      </c>
      <c r="H212" s="49" t="s">
        <v>937</v>
      </c>
    </row>
    <row r="213" spans="1:8" ht="15">
      <c r="A213" s="45" t="s">
        <v>7</v>
      </c>
      <c r="B213" s="46" t="s">
        <v>387</v>
      </c>
      <c r="C213" s="57">
        <v>3.368</v>
      </c>
      <c r="D213" s="57">
        <v>0.367</v>
      </c>
      <c r="E213" s="24">
        <v>17</v>
      </c>
      <c r="F213" s="47">
        <f t="shared" si="3"/>
        <v>6.239</v>
      </c>
      <c r="G213" s="49" t="s">
        <v>6</v>
      </c>
      <c r="H213" s="49" t="s">
        <v>937</v>
      </c>
    </row>
    <row r="214" spans="1:8" ht="15">
      <c r="A214" s="45" t="s">
        <v>7</v>
      </c>
      <c r="B214" s="46" t="s">
        <v>368</v>
      </c>
      <c r="C214" s="57">
        <v>1.752</v>
      </c>
      <c r="D214" s="57">
        <v>0.486</v>
      </c>
      <c r="E214" s="24">
        <v>17</v>
      </c>
      <c r="F214" s="47">
        <f t="shared" si="3"/>
        <v>8.262</v>
      </c>
      <c r="G214" s="49" t="s">
        <v>6</v>
      </c>
      <c r="H214" s="49" t="s">
        <v>937</v>
      </c>
    </row>
    <row r="215" spans="1:8" ht="15">
      <c r="A215" s="45" t="s">
        <v>7</v>
      </c>
      <c r="B215" s="46" t="s">
        <v>342</v>
      </c>
      <c r="C215" s="57">
        <v>0.907</v>
      </c>
      <c r="D215" s="57">
        <v>0.781</v>
      </c>
      <c r="E215" s="24">
        <v>17</v>
      </c>
      <c r="F215" s="47">
        <f t="shared" si="3"/>
        <v>13.277000000000001</v>
      </c>
      <c r="G215" s="49" t="s">
        <v>6</v>
      </c>
      <c r="H215" s="49" t="s">
        <v>937</v>
      </c>
    </row>
    <row r="216" spans="1:8" s="5" customFormat="1" ht="14.25">
      <c r="A216" s="62"/>
      <c r="B216" s="63"/>
      <c r="C216" s="21">
        <f>SUM(C205:C215)</f>
        <v>20.375999999999998</v>
      </c>
      <c r="D216" s="21">
        <f>SUM(D205:D215)</f>
        <v>4.848</v>
      </c>
      <c r="E216" s="26">
        <v>17</v>
      </c>
      <c r="F216" s="53">
        <f t="shared" si="3"/>
        <v>82.416</v>
      </c>
      <c r="G216" s="63"/>
      <c r="H216" s="30" t="s">
        <v>213</v>
      </c>
    </row>
    <row r="217" spans="1:8" s="5" customFormat="1" ht="14.25">
      <c r="A217" s="62"/>
      <c r="B217" s="63"/>
      <c r="C217" s="21">
        <f>SUM(C72+C134+C187+C196+C204+C216)</f>
        <v>475.8569999999999</v>
      </c>
      <c r="D217" s="21">
        <f>SUM(D72+D134+D187+D196+D204+D216)</f>
        <v>115.70299999999997</v>
      </c>
      <c r="E217" s="26"/>
      <c r="F217" s="53">
        <f>D217*17</f>
        <v>1966.9509999999996</v>
      </c>
      <c r="G217" s="63"/>
      <c r="H217" s="31" t="s">
        <v>286</v>
      </c>
    </row>
  </sheetData>
  <sheetProtection/>
  <mergeCells count="3">
    <mergeCell ref="A3:H3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20.00390625" style="4" customWidth="1"/>
    <col min="2" max="2" width="9.00390625" style="4" customWidth="1"/>
    <col min="3" max="5" width="10.28125" style="4" customWidth="1"/>
    <col min="6" max="6" width="10.140625" style="4" customWidth="1"/>
    <col min="7" max="7" width="12.8515625" style="4" customWidth="1"/>
    <col min="8" max="8" width="30.7109375" style="4" customWidth="1"/>
    <col min="9" max="16384" width="8.8515625" style="4" customWidth="1"/>
  </cols>
  <sheetData>
    <row r="1" spans="1:8" ht="1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459</v>
      </c>
      <c r="B2" s="86"/>
      <c r="C2" s="86"/>
      <c r="D2" s="86"/>
      <c r="E2" s="86"/>
      <c r="F2" s="86"/>
      <c r="G2" s="86"/>
      <c r="H2" s="86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12</v>
      </c>
      <c r="C6" s="57">
        <v>5.56</v>
      </c>
      <c r="D6" s="57">
        <v>1.285</v>
      </c>
      <c r="E6" s="47">
        <v>19</v>
      </c>
      <c r="F6" s="47">
        <f>D6*E6</f>
        <v>24.415</v>
      </c>
      <c r="G6" s="48" t="s">
        <v>6</v>
      </c>
      <c r="H6" s="48" t="s">
        <v>8</v>
      </c>
    </row>
    <row r="7" spans="1:8" ht="15">
      <c r="A7" s="45" t="s">
        <v>7</v>
      </c>
      <c r="B7" s="46" t="s">
        <v>454</v>
      </c>
      <c r="C7" s="57">
        <v>1.398</v>
      </c>
      <c r="D7" s="57">
        <v>0.31</v>
      </c>
      <c r="E7" s="47">
        <v>19</v>
      </c>
      <c r="F7" s="47">
        <f aca="true" t="shared" si="0" ref="F7:F43">D7*E7</f>
        <v>5.89</v>
      </c>
      <c r="G7" s="49" t="s">
        <v>6</v>
      </c>
      <c r="H7" s="49" t="s">
        <v>8</v>
      </c>
    </row>
    <row r="8" spans="1:8" ht="15">
      <c r="A8" s="45" t="s">
        <v>7</v>
      </c>
      <c r="B8" s="46" t="s">
        <v>446</v>
      </c>
      <c r="C8" s="57">
        <v>2.942</v>
      </c>
      <c r="D8" s="57">
        <v>1.814</v>
      </c>
      <c r="E8" s="47">
        <v>19</v>
      </c>
      <c r="F8" s="47">
        <f t="shared" si="0"/>
        <v>34.466</v>
      </c>
      <c r="G8" s="49" t="s">
        <v>6</v>
      </c>
      <c r="H8" s="49" t="s">
        <v>8</v>
      </c>
    </row>
    <row r="9" spans="1:8" ht="15">
      <c r="A9" s="45" t="s">
        <v>7</v>
      </c>
      <c r="B9" s="46" t="s">
        <v>898</v>
      </c>
      <c r="C9" s="57">
        <v>4.765</v>
      </c>
      <c r="D9" s="57">
        <v>0.901</v>
      </c>
      <c r="E9" s="47">
        <v>19</v>
      </c>
      <c r="F9" s="47">
        <f t="shared" si="0"/>
        <v>17.119</v>
      </c>
      <c r="G9" s="49" t="s">
        <v>6</v>
      </c>
      <c r="H9" s="49" t="s">
        <v>8</v>
      </c>
    </row>
    <row r="10" spans="1:8" ht="15">
      <c r="A10" s="45" t="s">
        <v>7</v>
      </c>
      <c r="B10" s="46" t="s">
        <v>452</v>
      </c>
      <c r="C10" s="57">
        <v>0.975</v>
      </c>
      <c r="D10" s="57">
        <v>0.398</v>
      </c>
      <c r="E10" s="47">
        <v>19</v>
      </c>
      <c r="F10" s="47">
        <f t="shared" si="0"/>
        <v>7.562</v>
      </c>
      <c r="G10" s="49" t="s">
        <v>6</v>
      </c>
      <c r="H10" s="49" t="s">
        <v>8</v>
      </c>
    </row>
    <row r="11" spans="1:8" ht="15">
      <c r="A11" s="45" t="s">
        <v>7</v>
      </c>
      <c r="B11" s="46" t="s">
        <v>437</v>
      </c>
      <c r="C11" s="57">
        <v>1.589</v>
      </c>
      <c r="D11" s="57">
        <v>1.461</v>
      </c>
      <c r="E11" s="47">
        <v>19</v>
      </c>
      <c r="F11" s="47">
        <f t="shared" si="0"/>
        <v>27.759</v>
      </c>
      <c r="G11" s="49" t="s">
        <v>6</v>
      </c>
      <c r="H11" s="49" t="s">
        <v>8</v>
      </c>
    </row>
    <row r="12" spans="1:8" ht="15">
      <c r="A12" s="45" t="s">
        <v>7</v>
      </c>
      <c r="B12" s="46" t="s">
        <v>436</v>
      </c>
      <c r="C12" s="57">
        <v>1.062</v>
      </c>
      <c r="D12" s="57">
        <v>0.54</v>
      </c>
      <c r="E12" s="47">
        <v>19</v>
      </c>
      <c r="F12" s="47">
        <f t="shared" si="0"/>
        <v>10.260000000000002</v>
      </c>
      <c r="G12" s="49" t="s">
        <v>6</v>
      </c>
      <c r="H12" s="49" t="s">
        <v>8</v>
      </c>
    </row>
    <row r="13" spans="1:8" ht="15">
      <c r="A13" s="45" t="s">
        <v>7</v>
      </c>
      <c r="B13" s="46" t="s">
        <v>438</v>
      </c>
      <c r="C13" s="57">
        <v>1.732</v>
      </c>
      <c r="D13" s="57">
        <v>1.241</v>
      </c>
      <c r="E13" s="47">
        <v>19</v>
      </c>
      <c r="F13" s="47">
        <f t="shared" si="0"/>
        <v>23.579</v>
      </c>
      <c r="G13" s="49" t="s">
        <v>6</v>
      </c>
      <c r="H13" s="49" t="s">
        <v>8</v>
      </c>
    </row>
    <row r="14" spans="1:8" s="5" customFormat="1" ht="14.25">
      <c r="A14" s="50"/>
      <c r="B14" s="51"/>
      <c r="C14" s="58">
        <f>SUM(C6:C13)</f>
        <v>20.023</v>
      </c>
      <c r="D14" s="58">
        <f>SUM(D6:D13)</f>
        <v>7.949999999999999</v>
      </c>
      <c r="E14" s="53">
        <v>19</v>
      </c>
      <c r="F14" s="53">
        <f t="shared" si="0"/>
        <v>151.04999999999998</v>
      </c>
      <c r="G14" s="54"/>
      <c r="H14" s="30" t="s">
        <v>213</v>
      </c>
    </row>
    <row r="15" spans="1:8" ht="15">
      <c r="A15" s="45" t="s">
        <v>7</v>
      </c>
      <c r="B15" s="46" t="s">
        <v>443</v>
      </c>
      <c r="C15" s="57">
        <v>2.073</v>
      </c>
      <c r="D15" s="57">
        <v>0.317</v>
      </c>
      <c r="E15" s="47">
        <v>19</v>
      </c>
      <c r="F15" s="47">
        <f t="shared" si="0"/>
        <v>6.023</v>
      </c>
      <c r="G15" s="49" t="s">
        <v>6</v>
      </c>
      <c r="H15" s="49" t="s">
        <v>899</v>
      </c>
    </row>
    <row r="16" spans="1:8" ht="15">
      <c r="A16" s="45" t="s">
        <v>7</v>
      </c>
      <c r="B16" s="46" t="s">
        <v>444</v>
      </c>
      <c r="C16" s="57">
        <v>1.17</v>
      </c>
      <c r="D16" s="57">
        <v>0.367</v>
      </c>
      <c r="E16" s="47">
        <v>19</v>
      </c>
      <c r="F16" s="47">
        <f t="shared" si="0"/>
        <v>6.973</v>
      </c>
      <c r="G16" s="49" t="s">
        <v>6</v>
      </c>
      <c r="H16" s="49" t="s">
        <v>899</v>
      </c>
    </row>
    <row r="17" spans="1:8" ht="15">
      <c r="A17" s="45" t="s">
        <v>7</v>
      </c>
      <c r="B17" s="46" t="s">
        <v>441</v>
      </c>
      <c r="C17" s="57">
        <v>1.482</v>
      </c>
      <c r="D17" s="57">
        <v>0.888</v>
      </c>
      <c r="E17" s="47">
        <v>19</v>
      </c>
      <c r="F17" s="47">
        <f t="shared" si="0"/>
        <v>16.872</v>
      </c>
      <c r="G17" s="49" t="s">
        <v>6</v>
      </c>
      <c r="H17" s="49" t="s">
        <v>899</v>
      </c>
    </row>
    <row r="18" spans="1:8" s="5" customFormat="1" ht="14.25">
      <c r="A18" s="50"/>
      <c r="B18" s="51"/>
      <c r="C18" s="58">
        <f>SUM(C15:C17)</f>
        <v>4.725</v>
      </c>
      <c r="D18" s="58">
        <f>SUM(D15:D17)</f>
        <v>1.572</v>
      </c>
      <c r="E18" s="53">
        <v>19</v>
      </c>
      <c r="F18" s="53">
        <f t="shared" si="0"/>
        <v>29.868000000000002</v>
      </c>
      <c r="G18" s="54"/>
      <c r="H18" s="30" t="s">
        <v>213</v>
      </c>
    </row>
    <row r="19" spans="1:8" ht="15">
      <c r="A19" s="45" t="s">
        <v>7</v>
      </c>
      <c r="B19" s="46" t="s">
        <v>445</v>
      </c>
      <c r="C19" s="57">
        <v>5.803</v>
      </c>
      <c r="D19" s="57">
        <v>0.204</v>
      </c>
      <c r="E19" s="47">
        <v>19</v>
      </c>
      <c r="F19" s="47">
        <f t="shared" si="0"/>
        <v>3.876</v>
      </c>
      <c r="G19" s="49" t="s">
        <v>6</v>
      </c>
      <c r="H19" s="49" t="s">
        <v>938</v>
      </c>
    </row>
    <row r="20" spans="1:8" ht="15">
      <c r="A20" s="45" t="s">
        <v>7</v>
      </c>
      <c r="B20" s="46" t="s">
        <v>445</v>
      </c>
      <c r="C20" s="57">
        <v>5.803</v>
      </c>
      <c r="D20" s="57">
        <v>0.439</v>
      </c>
      <c r="E20" s="47">
        <v>19</v>
      </c>
      <c r="F20" s="47">
        <f t="shared" si="0"/>
        <v>8.341</v>
      </c>
      <c r="G20" s="49" t="s">
        <v>6</v>
      </c>
      <c r="H20" s="49" t="s">
        <v>938</v>
      </c>
    </row>
    <row r="21" spans="1:8" ht="15">
      <c r="A21" s="45" t="s">
        <v>7</v>
      </c>
      <c r="B21" s="46" t="s">
        <v>445</v>
      </c>
      <c r="C21" s="57">
        <v>5.803</v>
      </c>
      <c r="D21" s="57">
        <v>1.579</v>
      </c>
      <c r="E21" s="47">
        <v>19</v>
      </c>
      <c r="F21" s="47">
        <f t="shared" si="0"/>
        <v>30.000999999999998</v>
      </c>
      <c r="G21" s="49" t="s">
        <v>6</v>
      </c>
      <c r="H21" s="49" t="s">
        <v>938</v>
      </c>
    </row>
    <row r="22" spans="1:8" ht="15">
      <c r="A22" s="45" t="s">
        <v>7</v>
      </c>
      <c r="B22" s="46" t="s">
        <v>13</v>
      </c>
      <c r="C22" s="57">
        <v>4.763</v>
      </c>
      <c r="D22" s="57">
        <v>1.904</v>
      </c>
      <c r="E22" s="47">
        <v>19</v>
      </c>
      <c r="F22" s="47">
        <f t="shared" si="0"/>
        <v>36.176</v>
      </c>
      <c r="G22" s="49" t="s">
        <v>6</v>
      </c>
      <c r="H22" s="49" t="s">
        <v>938</v>
      </c>
    </row>
    <row r="23" spans="1:8" ht="15">
      <c r="A23" s="45" t="s">
        <v>7</v>
      </c>
      <c r="B23" s="46" t="s">
        <v>12</v>
      </c>
      <c r="C23" s="57">
        <v>5.56</v>
      </c>
      <c r="D23" s="57">
        <v>0.126</v>
      </c>
      <c r="E23" s="47">
        <v>19</v>
      </c>
      <c r="F23" s="47">
        <f t="shared" si="0"/>
        <v>2.394</v>
      </c>
      <c r="G23" s="49" t="s">
        <v>6</v>
      </c>
      <c r="H23" s="49" t="s">
        <v>938</v>
      </c>
    </row>
    <row r="24" spans="1:8" ht="15">
      <c r="A24" s="45" t="s">
        <v>7</v>
      </c>
      <c r="B24" s="46" t="s">
        <v>12</v>
      </c>
      <c r="C24" s="57">
        <v>5.56</v>
      </c>
      <c r="D24" s="57">
        <v>2.167</v>
      </c>
      <c r="E24" s="47">
        <v>19</v>
      </c>
      <c r="F24" s="47">
        <f t="shared" si="0"/>
        <v>41.172999999999995</v>
      </c>
      <c r="G24" s="49" t="s">
        <v>6</v>
      </c>
      <c r="H24" s="49" t="s">
        <v>938</v>
      </c>
    </row>
    <row r="25" spans="1:8" ht="15">
      <c r="A25" s="45" t="s">
        <v>7</v>
      </c>
      <c r="B25" s="46" t="s">
        <v>455</v>
      </c>
      <c r="C25" s="57">
        <v>0.176</v>
      </c>
      <c r="D25" s="57">
        <v>0.176</v>
      </c>
      <c r="E25" s="47">
        <v>19</v>
      </c>
      <c r="F25" s="47">
        <f t="shared" si="0"/>
        <v>3.344</v>
      </c>
      <c r="G25" s="49" t="s">
        <v>6</v>
      </c>
      <c r="H25" s="49" t="s">
        <v>938</v>
      </c>
    </row>
    <row r="26" spans="1:8" ht="15">
      <c r="A26" s="45" t="s">
        <v>7</v>
      </c>
      <c r="B26" s="46" t="s">
        <v>898</v>
      </c>
      <c r="C26" s="57">
        <v>4.765</v>
      </c>
      <c r="D26" s="57">
        <v>0.387</v>
      </c>
      <c r="E26" s="47">
        <v>19</v>
      </c>
      <c r="F26" s="47">
        <f t="shared" si="0"/>
        <v>7.353</v>
      </c>
      <c r="G26" s="49" t="s">
        <v>6</v>
      </c>
      <c r="H26" s="49" t="s">
        <v>938</v>
      </c>
    </row>
    <row r="27" spans="1:8" ht="15">
      <c r="A27" s="45" t="s">
        <v>7</v>
      </c>
      <c r="B27" s="46" t="s">
        <v>898</v>
      </c>
      <c r="C27" s="57">
        <v>4.765</v>
      </c>
      <c r="D27" s="57">
        <v>1.852</v>
      </c>
      <c r="E27" s="47">
        <v>19</v>
      </c>
      <c r="F27" s="47">
        <f t="shared" si="0"/>
        <v>35.188</v>
      </c>
      <c r="G27" s="49" t="s">
        <v>6</v>
      </c>
      <c r="H27" s="49" t="s">
        <v>938</v>
      </c>
    </row>
    <row r="28" spans="1:8" ht="15">
      <c r="A28" s="45" t="s">
        <v>7</v>
      </c>
      <c r="B28" s="46" t="s">
        <v>453</v>
      </c>
      <c r="C28" s="57">
        <v>0.581</v>
      </c>
      <c r="D28" s="57">
        <v>0.392</v>
      </c>
      <c r="E28" s="47">
        <v>19</v>
      </c>
      <c r="F28" s="47">
        <f t="shared" si="0"/>
        <v>7.448</v>
      </c>
      <c r="G28" s="49" t="s">
        <v>6</v>
      </c>
      <c r="H28" s="49" t="s">
        <v>938</v>
      </c>
    </row>
    <row r="29" spans="1:8" ht="15">
      <c r="A29" s="45" t="s">
        <v>7</v>
      </c>
      <c r="B29" s="46" t="s">
        <v>451</v>
      </c>
      <c r="C29" s="57">
        <v>0.543</v>
      </c>
      <c r="D29" s="57">
        <v>0.482</v>
      </c>
      <c r="E29" s="47">
        <v>19</v>
      </c>
      <c r="F29" s="47">
        <f t="shared" si="0"/>
        <v>9.158</v>
      </c>
      <c r="G29" s="49" t="s">
        <v>6</v>
      </c>
      <c r="H29" s="49" t="s">
        <v>938</v>
      </c>
    </row>
    <row r="30" spans="1:8" ht="15">
      <c r="A30" s="45" t="s">
        <v>7</v>
      </c>
      <c r="B30" s="46" t="s">
        <v>449</v>
      </c>
      <c r="C30" s="57">
        <v>2.736</v>
      </c>
      <c r="D30" s="57">
        <v>1.008</v>
      </c>
      <c r="E30" s="47">
        <v>19</v>
      </c>
      <c r="F30" s="47">
        <f t="shared" si="0"/>
        <v>19.152</v>
      </c>
      <c r="G30" s="49" t="s">
        <v>6</v>
      </c>
      <c r="H30" s="49" t="s">
        <v>938</v>
      </c>
    </row>
    <row r="31" spans="1:8" ht="15">
      <c r="A31" s="45" t="s">
        <v>7</v>
      </c>
      <c r="B31" s="46" t="s">
        <v>456</v>
      </c>
      <c r="C31" s="57">
        <v>0.432</v>
      </c>
      <c r="D31" s="57">
        <v>0.141</v>
      </c>
      <c r="E31" s="47">
        <v>19</v>
      </c>
      <c r="F31" s="47">
        <f t="shared" si="0"/>
        <v>2.679</v>
      </c>
      <c r="G31" s="49" t="s">
        <v>6</v>
      </c>
      <c r="H31" s="49" t="s">
        <v>938</v>
      </c>
    </row>
    <row r="32" spans="1:8" ht="15">
      <c r="A32" s="45" t="s">
        <v>7</v>
      </c>
      <c r="B32" s="46" t="s">
        <v>448</v>
      </c>
      <c r="C32" s="57">
        <v>1.243</v>
      </c>
      <c r="D32" s="57">
        <v>0.965</v>
      </c>
      <c r="E32" s="47">
        <v>19</v>
      </c>
      <c r="F32" s="47">
        <f t="shared" si="0"/>
        <v>18.335</v>
      </c>
      <c r="G32" s="49" t="s">
        <v>6</v>
      </c>
      <c r="H32" s="49" t="s">
        <v>938</v>
      </c>
    </row>
    <row r="33" spans="1:8" ht="15">
      <c r="A33" s="45" t="s">
        <v>7</v>
      </c>
      <c r="B33" s="46" t="s">
        <v>447</v>
      </c>
      <c r="C33" s="57">
        <v>2.079</v>
      </c>
      <c r="D33" s="57">
        <v>0.965</v>
      </c>
      <c r="E33" s="47">
        <v>19</v>
      </c>
      <c r="F33" s="47">
        <f t="shared" si="0"/>
        <v>18.335</v>
      </c>
      <c r="G33" s="49" t="s">
        <v>6</v>
      </c>
      <c r="H33" s="49" t="s">
        <v>938</v>
      </c>
    </row>
    <row r="34" spans="1:8" ht="15">
      <c r="A34" s="45" t="s">
        <v>7</v>
      </c>
      <c r="B34" s="46" t="s">
        <v>450</v>
      </c>
      <c r="C34" s="57">
        <v>0.687</v>
      </c>
      <c r="D34" s="57">
        <v>0.509</v>
      </c>
      <c r="E34" s="47">
        <v>19</v>
      </c>
      <c r="F34" s="47">
        <f t="shared" si="0"/>
        <v>9.671</v>
      </c>
      <c r="G34" s="49" t="s">
        <v>6</v>
      </c>
      <c r="H34" s="49" t="s">
        <v>938</v>
      </c>
    </row>
    <row r="35" spans="1:8" s="5" customFormat="1" ht="14.25">
      <c r="A35" s="50"/>
      <c r="B35" s="51"/>
      <c r="C35" s="58">
        <f>SUM(C19:C34)</f>
        <v>51.299</v>
      </c>
      <c r="D35" s="58">
        <f>SUM(D19:D34)</f>
        <v>13.295999999999998</v>
      </c>
      <c r="E35" s="53">
        <v>19</v>
      </c>
      <c r="F35" s="53">
        <f t="shared" si="0"/>
        <v>252.62399999999997</v>
      </c>
      <c r="G35" s="54"/>
      <c r="H35" s="30" t="s">
        <v>213</v>
      </c>
    </row>
    <row r="36" spans="1:8" ht="15">
      <c r="A36" s="45" t="s">
        <v>7</v>
      </c>
      <c r="B36" s="46" t="s">
        <v>440</v>
      </c>
      <c r="C36" s="57">
        <v>1.818</v>
      </c>
      <c r="D36" s="57">
        <v>0.933</v>
      </c>
      <c r="E36" s="47">
        <v>19</v>
      </c>
      <c r="F36" s="47">
        <f t="shared" si="0"/>
        <v>17.727</v>
      </c>
      <c r="G36" s="49" t="s">
        <v>6</v>
      </c>
      <c r="H36" s="49" t="s">
        <v>939</v>
      </c>
    </row>
    <row r="37" spans="1:8" ht="15">
      <c r="A37" s="45" t="s">
        <v>7</v>
      </c>
      <c r="B37" s="46" t="s">
        <v>445</v>
      </c>
      <c r="C37" s="57">
        <v>5.803</v>
      </c>
      <c r="D37" s="57">
        <v>0.123</v>
      </c>
      <c r="E37" s="47">
        <v>19</v>
      </c>
      <c r="F37" s="47">
        <f t="shared" si="0"/>
        <v>2.3369999999999997</v>
      </c>
      <c r="G37" s="49" t="s">
        <v>6</v>
      </c>
      <c r="H37" s="49" t="s">
        <v>939</v>
      </c>
    </row>
    <row r="38" spans="1:8" ht="15">
      <c r="A38" s="45" t="s">
        <v>7</v>
      </c>
      <c r="B38" s="46" t="s">
        <v>457</v>
      </c>
      <c r="C38" s="57">
        <v>1.059</v>
      </c>
      <c r="D38" s="57">
        <v>0.202</v>
      </c>
      <c r="E38" s="47">
        <v>19</v>
      </c>
      <c r="F38" s="47">
        <f t="shared" si="0"/>
        <v>3.838</v>
      </c>
      <c r="G38" s="49" t="s">
        <v>6</v>
      </c>
      <c r="H38" s="49" t="s">
        <v>939</v>
      </c>
    </row>
    <row r="39" spans="1:8" s="5" customFormat="1" ht="14.25">
      <c r="A39" s="50"/>
      <c r="B39" s="51"/>
      <c r="C39" s="58">
        <f>SUM(C36:C38)</f>
        <v>8.68</v>
      </c>
      <c r="D39" s="58">
        <f>SUM(D36:D38)</f>
        <v>1.258</v>
      </c>
      <c r="E39" s="53">
        <v>19</v>
      </c>
      <c r="F39" s="53">
        <f t="shared" si="0"/>
        <v>23.902</v>
      </c>
      <c r="G39" s="54"/>
      <c r="H39" s="30" t="s">
        <v>213</v>
      </c>
    </row>
    <row r="40" spans="1:8" ht="15">
      <c r="A40" s="45" t="s">
        <v>7</v>
      </c>
      <c r="B40" s="46" t="s">
        <v>442</v>
      </c>
      <c r="C40" s="57">
        <v>0.92</v>
      </c>
      <c r="D40" s="57">
        <v>0.476</v>
      </c>
      <c r="E40" s="47">
        <v>19</v>
      </c>
      <c r="F40" s="47">
        <f t="shared" si="0"/>
        <v>9.044</v>
      </c>
      <c r="G40" s="49" t="s">
        <v>6</v>
      </c>
      <c r="H40" s="49" t="s">
        <v>940</v>
      </c>
    </row>
    <row r="41" spans="1:8" ht="15">
      <c r="A41" s="45" t="s">
        <v>7</v>
      </c>
      <c r="B41" s="46" t="s">
        <v>439</v>
      </c>
      <c r="C41" s="57">
        <v>2.508</v>
      </c>
      <c r="D41" s="57">
        <v>0.131</v>
      </c>
      <c r="E41" s="47">
        <v>19</v>
      </c>
      <c r="F41" s="47">
        <f t="shared" si="0"/>
        <v>2.489</v>
      </c>
      <c r="G41" s="49" t="s">
        <v>6</v>
      </c>
      <c r="H41" s="49" t="s">
        <v>940</v>
      </c>
    </row>
    <row r="42" spans="1:8" ht="15">
      <c r="A42" s="45" t="s">
        <v>7</v>
      </c>
      <c r="B42" s="46" t="s">
        <v>439</v>
      </c>
      <c r="C42" s="57">
        <v>2.508</v>
      </c>
      <c r="D42" s="57">
        <v>1.079</v>
      </c>
      <c r="E42" s="47">
        <v>19</v>
      </c>
      <c r="F42" s="47">
        <f t="shared" si="0"/>
        <v>20.500999999999998</v>
      </c>
      <c r="G42" s="49" t="s">
        <v>6</v>
      </c>
      <c r="H42" s="49" t="s">
        <v>940</v>
      </c>
    </row>
    <row r="43" spans="1:8" s="5" customFormat="1" ht="14.25">
      <c r="A43" s="54"/>
      <c r="B43" s="66"/>
      <c r="C43" s="58">
        <f>SUM(C40:C42)</f>
        <v>5.936</v>
      </c>
      <c r="D43" s="58">
        <f>SUM(D40:D42)</f>
        <v>1.686</v>
      </c>
      <c r="E43" s="53">
        <v>19</v>
      </c>
      <c r="F43" s="53">
        <f t="shared" si="0"/>
        <v>32.034</v>
      </c>
      <c r="G43" s="54"/>
      <c r="H43" s="30" t="s">
        <v>213</v>
      </c>
    </row>
    <row r="44" spans="1:8" s="5" customFormat="1" ht="14.25">
      <c r="A44" s="37"/>
      <c r="B44" s="37"/>
      <c r="C44" s="25">
        <f>SUM(C14+C18+C35+C39+C43)</f>
        <v>90.66300000000001</v>
      </c>
      <c r="D44" s="25">
        <f>SUM(D14+D18+D35+D39+D43)</f>
        <v>25.761999999999997</v>
      </c>
      <c r="E44" s="25"/>
      <c r="F44" s="26">
        <f>SUM(F14+F18+F35+F39+F43)</f>
        <v>489.4779999999999</v>
      </c>
      <c r="G44" s="37"/>
      <c r="H44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4">
      <selection activeCell="G6" sqref="G6"/>
    </sheetView>
  </sheetViews>
  <sheetFormatPr defaultColWidth="9.7109375" defaultRowHeight="12.75"/>
  <cols>
    <col min="1" max="1" width="20.8515625" style="7" customWidth="1"/>
    <col min="2" max="2" width="9.7109375" style="6" customWidth="1"/>
    <col min="3" max="3" width="10.421875" style="6" customWidth="1"/>
    <col min="4" max="4" width="10.8515625" style="6" customWidth="1"/>
    <col min="5" max="5" width="9.7109375" style="6" customWidth="1"/>
    <col min="6" max="6" width="11.57421875" style="6" customWidth="1"/>
    <col min="7" max="7" width="12.140625" style="6" customWidth="1"/>
    <col min="8" max="8" width="31.00390625" style="7" customWidth="1"/>
    <col min="9" max="16384" width="9.7109375" style="4" customWidth="1"/>
  </cols>
  <sheetData>
    <row r="1" spans="1:8" ht="1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518</v>
      </c>
      <c r="B2" s="86"/>
      <c r="C2" s="86"/>
      <c r="D2" s="86"/>
      <c r="E2" s="86"/>
      <c r="F2" s="86"/>
      <c r="G2" s="86"/>
      <c r="H2" s="86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474</v>
      </c>
      <c r="C6" s="57">
        <v>0.962</v>
      </c>
      <c r="D6" s="57">
        <v>0.758</v>
      </c>
      <c r="E6" s="47">
        <v>19</v>
      </c>
      <c r="F6" s="47">
        <f>D6*19</f>
        <v>14.402000000000001</v>
      </c>
      <c r="G6" s="48" t="s">
        <v>6</v>
      </c>
      <c r="H6" s="48" t="s">
        <v>801</v>
      </c>
    </row>
    <row r="7" spans="1:8" ht="15">
      <c r="A7" s="45" t="s">
        <v>7</v>
      </c>
      <c r="B7" s="46" t="s">
        <v>487</v>
      </c>
      <c r="C7" s="57">
        <v>4.817</v>
      </c>
      <c r="D7" s="57">
        <v>0.768</v>
      </c>
      <c r="E7" s="47">
        <v>19</v>
      </c>
      <c r="F7" s="47">
        <f aca="true" t="shared" si="0" ref="F7:F70">D7*19</f>
        <v>14.592</v>
      </c>
      <c r="G7" s="49" t="s">
        <v>6</v>
      </c>
      <c r="H7" s="49" t="s">
        <v>801</v>
      </c>
    </row>
    <row r="8" spans="1:8" ht="15">
      <c r="A8" s="45" t="s">
        <v>7</v>
      </c>
      <c r="B8" s="46" t="s">
        <v>476</v>
      </c>
      <c r="C8" s="57">
        <v>3.996</v>
      </c>
      <c r="D8" s="57">
        <v>1.248</v>
      </c>
      <c r="E8" s="47">
        <v>19</v>
      </c>
      <c r="F8" s="47">
        <f t="shared" si="0"/>
        <v>23.712</v>
      </c>
      <c r="G8" s="49" t="s">
        <v>6</v>
      </c>
      <c r="H8" s="49" t="s">
        <v>801</v>
      </c>
    </row>
    <row r="9" spans="1:8" ht="15">
      <c r="A9" s="45" t="s">
        <v>7</v>
      </c>
      <c r="B9" s="46" t="s">
        <v>469</v>
      </c>
      <c r="C9" s="57">
        <v>3.748</v>
      </c>
      <c r="D9" s="57">
        <v>1.027</v>
      </c>
      <c r="E9" s="47">
        <v>19</v>
      </c>
      <c r="F9" s="47">
        <f t="shared" si="0"/>
        <v>19.512999999999998</v>
      </c>
      <c r="G9" s="49" t="s">
        <v>6</v>
      </c>
      <c r="H9" s="49" t="s">
        <v>801</v>
      </c>
    </row>
    <row r="10" spans="1:8" ht="15">
      <c r="A10" s="45" t="s">
        <v>7</v>
      </c>
      <c r="B10" s="46" t="s">
        <v>483</v>
      </c>
      <c r="C10" s="57">
        <v>2.838</v>
      </c>
      <c r="D10" s="57">
        <v>0.601</v>
      </c>
      <c r="E10" s="47">
        <v>19</v>
      </c>
      <c r="F10" s="47">
        <f t="shared" si="0"/>
        <v>11.419</v>
      </c>
      <c r="G10" s="49" t="s">
        <v>6</v>
      </c>
      <c r="H10" s="49" t="s">
        <v>801</v>
      </c>
    </row>
    <row r="11" spans="1:8" ht="15">
      <c r="A11" s="45" t="s">
        <v>7</v>
      </c>
      <c r="B11" s="46" t="s">
        <v>481</v>
      </c>
      <c r="C11" s="57">
        <v>3.439</v>
      </c>
      <c r="D11" s="57">
        <v>0.594</v>
      </c>
      <c r="E11" s="47">
        <v>19</v>
      </c>
      <c r="F11" s="47">
        <f t="shared" si="0"/>
        <v>11.286</v>
      </c>
      <c r="G11" s="49" t="s">
        <v>6</v>
      </c>
      <c r="H11" s="49" t="s">
        <v>801</v>
      </c>
    </row>
    <row r="12" spans="1:8" ht="15">
      <c r="A12" s="45" t="s">
        <v>7</v>
      </c>
      <c r="B12" s="46" t="s">
        <v>470</v>
      </c>
      <c r="C12" s="57">
        <v>4.69</v>
      </c>
      <c r="D12" s="57">
        <v>1.166</v>
      </c>
      <c r="E12" s="47">
        <v>19</v>
      </c>
      <c r="F12" s="47">
        <f t="shared" si="0"/>
        <v>22.154</v>
      </c>
      <c r="G12" s="49" t="s">
        <v>6</v>
      </c>
      <c r="H12" s="49" t="s">
        <v>801</v>
      </c>
    </row>
    <row r="13" spans="1:8" ht="15">
      <c r="A13" s="45" t="s">
        <v>7</v>
      </c>
      <c r="B13" s="46" t="s">
        <v>485</v>
      </c>
      <c r="C13" s="57">
        <v>0.507</v>
      </c>
      <c r="D13" s="57">
        <v>0.352</v>
      </c>
      <c r="E13" s="47">
        <v>19</v>
      </c>
      <c r="F13" s="47">
        <f t="shared" si="0"/>
        <v>6.688</v>
      </c>
      <c r="G13" s="49" t="s">
        <v>6</v>
      </c>
      <c r="H13" s="49" t="s">
        <v>801</v>
      </c>
    </row>
    <row r="14" spans="1:8" ht="15">
      <c r="A14" s="45" t="s">
        <v>7</v>
      </c>
      <c r="B14" s="46" t="s">
        <v>472</v>
      </c>
      <c r="C14" s="57">
        <v>2.973</v>
      </c>
      <c r="D14" s="57">
        <v>0.477</v>
      </c>
      <c r="E14" s="47">
        <v>19</v>
      </c>
      <c r="F14" s="47">
        <f t="shared" si="0"/>
        <v>9.062999999999999</v>
      </c>
      <c r="G14" s="49" t="s">
        <v>6</v>
      </c>
      <c r="H14" s="49" t="s">
        <v>801</v>
      </c>
    </row>
    <row r="15" spans="1:8" ht="15">
      <c r="A15" s="45" t="s">
        <v>7</v>
      </c>
      <c r="B15" s="46" t="s">
        <v>464</v>
      </c>
      <c r="C15" s="57">
        <v>2.6</v>
      </c>
      <c r="D15" s="57">
        <v>1.075</v>
      </c>
      <c r="E15" s="47">
        <v>19</v>
      </c>
      <c r="F15" s="47">
        <f t="shared" si="0"/>
        <v>20.425</v>
      </c>
      <c r="G15" s="49" t="s">
        <v>6</v>
      </c>
      <c r="H15" s="49" t="s">
        <v>801</v>
      </c>
    </row>
    <row r="16" spans="1:8" ht="15">
      <c r="A16" s="45" t="s">
        <v>7</v>
      </c>
      <c r="B16" s="46" t="s">
        <v>489</v>
      </c>
      <c r="C16" s="57">
        <v>1.309</v>
      </c>
      <c r="D16" s="57">
        <v>0.588</v>
      </c>
      <c r="E16" s="47">
        <v>19</v>
      </c>
      <c r="F16" s="47">
        <f t="shared" si="0"/>
        <v>11.171999999999999</v>
      </c>
      <c r="G16" s="49" t="s">
        <v>6</v>
      </c>
      <c r="H16" s="49" t="s">
        <v>801</v>
      </c>
    </row>
    <row r="17" spans="1:8" ht="15">
      <c r="A17" s="45" t="s">
        <v>7</v>
      </c>
      <c r="B17" s="46" t="s">
        <v>466</v>
      </c>
      <c r="C17" s="57">
        <v>1.664</v>
      </c>
      <c r="D17" s="57">
        <v>1.305</v>
      </c>
      <c r="E17" s="47">
        <v>19</v>
      </c>
      <c r="F17" s="47">
        <f t="shared" si="0"/>
        <v>24.794999999999998</v>
      </c>
      <c r="G17" s="49" t="s">
        <v>6</v>
      </c>
      <c r="H17" s="49" t="s">
        <v>801</v>
      </c>
    </row>
    <row r="18" spans="1:8" ht="15">
      <c r="A18" s="45" t="s">
        <v>7</v>
      </c>
      <c r="B18" s="46" t="s">
        <v>506</v>
      </c>
      <c r="C18" s="57">
        <v>4.503</v>
      </c>
      <c r="D18" s="57">
        <v>0.122</v>
      </c>
      <c r="E18" s="47">
        <v>19</v>
      </c>
      <c r="F18" s="47">
        <f t="shared" si="0"/>
        <v>2.318</v>
      </c>
      <c r="G18" s="49" t="s">
        <v>6</v>
      </c>
      <c r="H18" s="49" t="s">
        <v>801</v>
      </c>
    </row>
    <row r="19" spans="1:8" ht="15">
      <c r="A19" s="45" t="s">
        <v>7</v>
      </c>
      <c r="B19" s="46" t="s">
        <v>504</v>
      </c>
      <c r="C19" s="57">
        <v>10.814</v>
      </c>
      <c r="D19" s="57">
        <v>0.109</v>
      </c>
      <c r="E19" s="47">
        <v>19</v>
      </c>
      <c r="F19" s="47">
        <f t="shared" si="0"/>
        <v>2.071</v>
      </c>
      <c r="G19" s="49" t="s">
        <v>6</v>
      </c>
      <c r="H19" s="49" t="s">
        <v>801</v>
      </c>
    </row>
    <row r="20" spans="1:8" ht="15">
      <c r="A20" s="45" t="s">
        <v>7</v>
      </c>
      <c r="B20" s="46" t="s">
        <v>504</v>
      </c>
      <c r="C20" s="57">
        <v>10.814</v>
      </c>
      <c r="D20" s="57">
        <v>0.375</v>
      </c>
      <c r="E20" s="47">
        <v>19</v>
      </c>
      <c r="F20" s="47">
        <f t="shared" si="0"/>
        <v>7.125</v>
      </c>
      <c r="G20" s="49" t="s">
        <v>6</v>
      </c>
      <c r="H20" s="49" t="s">
        <v>801</v>
      </c>
    </row>
    <row r="21" spans="1:8" ht="15">
      <c r="A21" s="45" t="s">
        <v>7</v>
      </c>
      <c r="B21" s="46" t="s">
        <v>486</v>
      </c>
      <c r="C21" s="57">
        <v>0.605</v>
      </c>
      <c r="D21" s="57">
        <v>0.461</v>
      </c>
      <c r="E21" s="47">
        <v>19</v>
      </c>
      <c r="F21" s="47">
        <f t="shared" si="0"/>
        <v>8.759</v>
      </c>
      <c r="G21" s="49" t="s">
        <v>6</v>
      </c>
      <c r="H21" s="49" t="s">
        <v>801</v>
      </c>
    </row>
    <row r="22" spans="1:8" ht="15">
      <c r="A22" s="45" t="s">
        <v>7</v>
      </c>
      <c r="B22" s="46" t="s">
        <v>488</v>
      </c>
      <c r="C22" s="57">
        <v>3.458</v>
      </c>
      <c r="D22" s="57">
        <v>0.598</v>
      </c>
      <c r="E22" s="47">
        <v>19</v>
      </c>
      <c r="F22" s="47">
        <f t="shared" si="0"/>
        <v>11.362</v>
      </c>
      <c r="G22" s="49" t="s">
        <v>6</v>
      </c>
      <c r="H22" s="49" t="s">
        <v>801</v>
      </c>
    </row>
    <row r="23" spans="1:8" ht="15">
      <c r="A23" s="45" t="s">
        <v>7</v>
      </c>
      <c r="B23" s="46" t="s">
        <v>499</v>
      </c>
      <c r="C23" s="57">
        <v>1.297</v>
      </c>
      <c r="D23" s="57">
        <v>0.255</v>
      </c>
      <c r="E23" s="47">
        <v>19</v>
      </c>
      <c r="F23" s="47">
        <f t="shared" si="0"/>
        <v>4.845</v>
      </c>
      <c r="G23" s="49" t="s">
        <v>6</v>
      </c>
      <c r="H23" s="49" t="s">
        <v>801</v>
      </c>
    </row>
    <row r="24" spans="1:8" ht="15">
      <c r="A24" s="45" t="s">
        <v>7</v>
      </c>
      <c r="B24" s="46" t="s">
        <v>494</v>
      </c>
      <c r="C24" s="57">
        <v>3.546</v>
      </c>
      <c r="D24" s="57">
        <v>0.903</v>
      </c>
      <c r="E24" s="47">
        <v>19</v>
      </c>
      <c r="F24" s="47">
        <f t="shared" si="0"/>
        <v>17.157</v>
      </c>
      <c r="G24" s="49" t="s">
        <v>6</v>
      </c>
      <c r="H24" s="49" t="s">
        <v>801</v>
      </c>
    </row>
    <row r="25" spans="1:8" ht="15">
      <c r="A25" s="45" t="s">
        <v>7</v>
      </c>
      <c r="B25" s="46" t="s">
        <v>478</v>
      </c>
      <c r="C25" s="57">
        <v>2.278</v>
      </c>
      <c r="D25" s="57">
        <v>0.796</v>
      </c>
      <c r="E25" s="47">
        <v>19</v>
      </c>
      <c r="F25" s="47">
        <f t="shared" si="0"/>
        <v>15.124</v>
      </c>
      <c r="G25" s="49" t="s">
        <v>6</v>
      </c>
      <c r="H25" s="49" t="s">
        <v>801</v>
      </c>
    </row>
    <row r="26" spans="1:8" ht="15">
      <c r="A26" s="45" t="s">
        <v>7</v>
      </c>
      <c r="B26" s="46" t="s">
        <v>900</v>
      </c>
      <c r="C26" s="57">
        <v>1.292</v>
      </c>
      <c r="D26" s="57">
        <v>0.115</v>
      </c>
      <c r="E26" s="47">
        <v>19</v>
      </c>
      <c r="F26" s="47">
        <f t="shared" si="0"/>
        <v>2.185</v>
      </c>
      <c r="G26" s="49" t="s">
        <v>6</v>
      </c>
      <c r="H26" s="49" t="s">
        <v>801</v>
      </c>
    </row>
    <row r="27" spans="1:8" ht="15">
      <c r="A27" s="45" t="s">
        <v>7</v>
      </c>
      <c r="B27" s="46" t="s">
        <v>491</v>
      </c>
      <c r="C27" s="57">
        <v>1.81</v>
      </c>
      <c r="D27" s="57">
        <v>1.014</v>
      </c>
      <c r="E27" s="47">
        <v>19</v>
      </c>
      <c r="F27" s="47">
        <f t="shared" si="0"/>
        <v>19.266000000000002</v>
      </c>
      <c r="G27" s="49" t="s">
        <v>6</v>
      </c>
      <c r="H27" s="49" t="s">
        <v>801</v>
      </c>
    </row>
    <row r="28" spans="1:8" ht="15">
      <c r="A28" s="45" t="s">
        <v>7</v>
      </c>
      <c r="B28" s="46" t="s">
        <v>510</v>
      </c>
      <c r="C28" s="57">
        <v>1.32</v>
      </c>
      <c r="D28" s="57">
        <v>0.211</v>
      </c>
      <c r="E28" s="47">
        <v>19</v>
      </c>
      <c r="F28" s="47">
        <f t="shared" si="0"/>
        <v>4.0089999999999995</v>
      </c>
      <c r="G28" s="49" t="s">
        <v>6</v>
      </c>
      <c r="H28" s="49" t="s">
        <v>801</v>
      </c>
    </row>
    <row r="29" spans="1:8" ht="15">
      <c r="A29" s="45" t="s">
        <v>7</v>
      </c>
      <c r="B29" s="46" t="s">
        <v>508</v>
      </c>
      <c r="C29" s="57">
        <v>1.628</v>
      </c>
      <c r="D29" s="57">
        <v>0.555</v>
      </c>
      <c r="E29" s="47">
        <v>19</v>
      </c>
      <c r="F29" s="47">
        <f t="shared" si="0"/>
        <v>10.545000000000002</v>
      </c>
      <c r="G29" s="49" t="s">
        <v>6</v>
      </c>
      <c r="H29" s="49" t="s">
        <v>801</v>
      </c>
    </row>
    <row r="30" spans="1:8" ht="15">
      <c r="A30" s="45" t="s">
        <v>7</v>
      </c>
      <c r="B30" s="46" t="s">
        <v>508</v>
      </c>
      <c r="C30" s="57">
        <v>1.628</v>
      </c>
      <c r="D30" s="57">
        <v>0.694</v>
      </c>
      <c r="E30" s="47">
        <v>19</v>
      </c>
      <c r="F30" s="47">
        <f t="shared" si="0"/>
        <v>13.186</v>
      </c>
      <c r="G30" s="49" t="s">
        <v>6</v>
      </c>
      <c r="H30" s="49" t="s">
        <v>801</v>
      </c>
    </row>
    <row r="31" spans="1:8" ht="15">
      <c r="A31" s="45" t="s">
        <v>7</v>
      </c>
      <c r="B31" s="46" t="s">
        <v>513</v>
      </c>
      <c r="C31" s="57">
        <v>0.64</v>
      </c>
      <c r="D31" s="57">
        <v>0.017</v>
      </c>
      <c r="E31" s="47">
        <v>19</v>
      </c>
      <c r="F31" s="47">
        <f t="shared" si="0"/>
        <v>0.323</v>
      </c>
      <c r="G31" s="49" t="s">
        <v>6</v>
      </c>
      <c r="H31" s="49" t="s">
        <v>801</v>
      </c>
    </row>
    <row r="32" spans="1:8" ht="15">
      <c r="A32" s="45" t="s">
        <v>7</v>
      </c>
      <c r="B32" s="46" t="s">
        <v>498</v>
      </c>
      <c r="C32" s="57">
        <v>6.126</v>
      </c>
      <c r="D32" s="57">
        <v>0.705</v>
      </c>
      <c r="E32" s="47">
        <v>19</v>
      </c>
      <c r="F32" s="47">
        <f t="shared" si="0"/>
        <v>13.395</v>
      </c>
      <c r="G32" s="49" t="s">
        <v>6</v>
      </c>
      <c r="H32" s="49" t="s">
        <v>801</v>
      </c>
    </row>
    <row r="33" spans="1:8" ht="15">
      <c r="A33" s="45" t="s">
        <v>7</v>
      </c>
      <c r="B33" s="46" t="s">
        <v>511</v>
      </c>
      <c r="C33" s="57">
        <v>1.136</v>
      </c>
      <c r="D33" s="57">
        <v>0.594</v>
      </c>
      <c r="E33" s="47">
        <v>19</v>
      </c>
      <c r="F33" s="47">
        <f t="shared" si="0"/>
        <v>11.286</v>
      </c>
      <c r="G33" s="49" t="s">
        <v>6</v>
      </c>
      <c r="H33" s="49" t="s">
        <v>801</v>
      </c>
    </row>
    <row r="34" spans="1:8" ht="15">
      <c r="A34" s="45" t="s">
        <v>7</v>
      </c>
      <c r="B34" s="46" t="s">
        <v>496</v>
      </c>
      <c r="C34" s="57">
        <v>1.021</v>
      </c>
      <c r="D34" s="57">
        <v>0.775</v>
      </c>
      <c r="E34" s="47">
        <v>19</v>
      </c>
      <c r="F34" s="47">
        <f t="shared" si="0"/>
        <v>14.725</v>
      </c>
      <c r="G34" s="49" t="s">
        <v>6</v>
      </c>
      <c r="H34" s="49" t="s">
        <v>801</v>
      </c>
    </row>
    <row r="35" spans="1:8" ht="15">
      <c r="A35" s="45" t="s">
        <v>7</v>
      </c>
      <c r="B35" s="46" t="s">
        <v>484</v>
      </c>
      <c r="C35" s="57">
        <v>0.538</v>
      </c>
      <c r="D35" s="57">
        <v>0.448</v>
      </c>
      <c r="E35" s="47">
        <v>19</v>
      </c>
      <c r="F35" s="47">
        <f t="shared" si="0"/>
        <v>8.512</v>
      </c>
      <c r="G35" s="49" t="s">
        <v>6</v>
      </c>
      <c r="H35" s="49" t="s">
        <v>801</v>
      </c>
    </row>
    <row r="36" spans="1:8" ht="15">
      <c r="A36" s="45" t="s">
        <v>7</v>
      </c>
      <c r="B36" s="46" t="s">
        <v>468</v>
      </c>
      <c r="C36" s="57">
        <v>1.056</v>
      </c>
      <c r="D36" s="57">
        <v>1.056</v>
      </c>
      <c r="E36" s="47">
        <v>19</v>
      </c>
      <c r="F36" s="47">
        <f t="shared" si="0"/>
        <v>20.064</v>
      </c>
      <c r="G36" s="49" t="s">
        <v>6</v>
      </c>
      <c r="H36" s="49" t="s">
        <v>801</v>
      </c>
    </row>
    <row r="37" spans="1:8" ht="15">
      <c r="A37" s="45" t="s">
        <v>7</v>
      </c>
      <c r="B37" s="46" t="s">
        <v>467</v>
      </c>
      <c r="C37" s="57">
        <v>1.218</v>
      </c>
      <c r="D37" s="57">
        <v>1.101</v>
      </c>
      <c r="E37" s="47">
        <v>19</v>
      </c>
      <c r="F37" s="47">
        <f t="shared" si="0"/>
        <v>20.919</v>
      </c>
      <c r="G37" s="49" t="s">
        <v>6</v>
      </c>
      <c r="H37" s="49" t="s">
        <v>801</v>
      </c>
    </row>
    <row r="38" spans="1:8" ht="15">
      <c r="A38" s="45" t="s">
        <v>7</v>
      </c>
      <c r="B38" s="46" t="s">
        <v>477</v>
      </c>
      <c r="C38" s="57">
        <v>0.693</v>
      </c>
      <c r="D38" s="57">
        <v>0.669</v>
      </c>
      <c r="E38" s="47">
        <v>19</v>
      </c>
      <c r="F38" s="47">
        <f t="shared" si="0"/>
        <v>12.711</v>
      </c>
      <c r="G38" s="49" t="s">
        <v>6</v>
      </c>
      <c r="H38" s="49" t="s">
        <v>801</v>
      </c>
    </row>
    <row r="39" spans="1:8" ht="15">
      <c r="A39" s="45" t="s">
        <v>7</v>
      </c>
      <c r="B39" s="46" t="s">
        <v>503</v>
      </c>
      <c r="C39" s="57">
        <v>0.555</v>
      </c>
      <c r="D39" s="57">
        <v>0.183</v>
      </c>
      <c r="E39" s="47">
        <v>19</v>
      </c>
      <c r="F39" s="47">
        <f t="shared" si="0"/>
        <v>3.477</v>
      </c>
      <c r="G39" s="49" t="s">
        <v>6</v>
      </c>
      <c r="H39" s="49" t="s">
        <v>801</v>
      </c>
    </row>
    <row r="40" spans="1:8" ht="15">
      <c r="A40" s="45" t="s">
        <v>7</v>
      </c>
      <c r="B40" s="46" t="s">
        <v>463</v>
      </c>
      <c r="C40" s="57">
        <v>1.764</v>
      </c>
      <c r="D40" s="57">
        <v>1.674</v>
      </c>
      <c r="E40" s="47">
        <v>19</v>
      </c>
      <c r="F40" s="47">
        <f t="shared" si="0"/>
        <v>31.805999999999997</v>
      </c>
      <c r="G40" s="49" t="s">
        <v>6</v>
      </c>
      <c r="H40" s="49" t="s">
        <v>801</v>
      </c>
    </row>
    <row r="41" spans="1:8" ht="15">
      <c r="A41" s="45" t="s">
        <v>7</v>
      </c>
      <c r="B41" s="46" t="s">
        <v>505</v>
      </c>
      <c r="C41" s="57">
        <v>1.074</v>
      </c>
      <c r="D41" s="57">
        <v>0.232</v>
      </c>
      <c r="E41" s="47">
        <v>19</v>
      </c>
      <c r="F41" s="47">
        <f t="shared" si="0"/>
        <v>4.408</v>
      </c>
      <c r="G41" s="49" t="s">
        <v>6</v>
      </c>
      <c r="H41" s="49" t="s">
        <v>801</v>
      </c>
    </row>
    <row r="42" spans="1:8" ht="15">
      <c r="A42" s="45" t="s">
        <v>7</v>
      </c>
      <c r="B42" s="46" t="s">
        <v>512</v>
      </c>
      <c r="C42" s="57">
        <v>0.468</v>
      </c>
      <c r="D42" s="57">
        <v>0.447</v>
      </c>
      <c r="E42" s="47">
        <v>19</v>
      </c>
      <c r="F42" s="47">
        <f t="shared" si="0"/>
        <v>8.493</v>
      </c>
      <c r="G42" s="49" t="s">
        <v>6</v>
      </c>
      <c r="H42" s="49" t="s">
        <v>801</v>
      </c>
    </row>
    <row r="43" spans="1:8" ht="15">
      <c r="A43" s="45" t="s">
        <v>7</v>
      </c>
      <c r="B43" s="46" t="s">
        <v>509</v>
      </c>
      <c r="C43" s="57">
        <v>2.145</v>
      </c>
      <c r="D43" s="57">
        <v>1.385</v>
      </c>
      <c r="E43" s="47">
        <v>19</v>
      </c>
      <c r="F43" s="47">
        <f t="shared" si="0"/>
        <v>26.315</v>
      </c>
      <c r="G43" s="49" t="s">
        <v>6</v>
      </c>
      <c r="H43" s="49" t="s">
        <v>801</v>
      </c>
    </row>
    <row r="44" spans="1:8" ht="15">
      <c r="A44" s="45" t="s">
        <v>7</v>
      </c>
      <c r="B44" s="46" t="s">
        <v>490</v>
      </c>
      <c r="C44" s="57">
        <v>0.394</v>
      </c>
      <c r="D44" s="57">
        <v>0.337</v>
      </c>
      <c r="E44" s="47">
        <v>19</v>
      </c>
      <c r="F44" s="47">
        <f t="shared" si="0"/>
        <v>6.4030000000000005</v>
      </c>
      <c r="G44" s="49" t="s">
        <v>6</v>
      </c>
      <c r="H44" s="49" t="s">
        <v>801</v>
      </c>
    </row>
    <row r="45" spans="1:8" ht="15">
      <c r="A45" s="45" t="s">
        <v>7</v>
      </c>
      <c r="B45" s="46" t="s">
        <v>502</v>
      </c>
      <c r="C45" s="57">
        <v>0.106</v>
      </c>
      <c r="D45" s="57">
        <v>0.106</v>
      </c>
      <c r="E45" s="47">
        <v>19</v>
      </c>
      <c r="F45" s="47">
        <f t="shared" si="0"/>
        <v>2.014</v>
      </c>
      <c r="G45" s="49" t="s">
        <v>6</v>
      </c>
      <c r="H45" s="49" t="s">
        <v>801</v>
      </c>
    </row>
    <row r="46" spans="1:8" ht="15">
      <c r="A46" s="45" t="s">
        <v>7</v>
      </c>
      <c r="B46" s="46" t="s">
        <v>507</v>
      </c>
      <c r="C46" s="57">
        <v>12.373</v>
      </c>
      <c r="D46" s="57">
        <v>0.588</v>
      </c>
      <c r="E46" s="47">
        <v>19</v>
      </c>
      <c r="F46" s="47">
        <f t="shared" si="0"/>
        <v>11.171999999999999</v>
      </c>
      <c r="G46" s="49" t="s">
        <v>6</v>
      </c>
      <c r="H46" s="49" t="s">
        <v>801</v>
      </c>
    </row>
    <row r="47" spans="1:8" ht="15">
      <c r="A47" s="45" t="s">
        <v>7</v>
      </c>
      <c r="B47" s="46" t="s">
        <v>500</v>
      </c>
      <c r="C47" s="57">
        <v>2.147</v>
      </c>
      <c r="D47" s="57">
        <v>1.455</v>
      </c>
      <c r="E47" s="47">
        <v>19</v>
      </c>
      <c r="F47" s="47">
        <f t="shared" si="0"/>
        <v>27.645000000000003</v>
      </c>
      <c r="G47" s="49" t="s">
        <v>6</v>
      </c>
      <c r="H47" s="49" t="s">
        <v>801</v>
      </c>
    </row>
    <row r="48" spans="1:8" ht="15">
      <c r="A48" s="45" t="s">
        <v>7</v>
      </c>
      <c r="B48" s="46" t="s">
        <v>460</v>
      </c>
      <c r="C48" s="57">
        <v>2.419</v>
      </c>
      <c r="D48" s="57">
        <v>2.384</v>
      </c>
      <c r="E48" s="47">
        <v>19</v>
      </c>
      <c r="F48" s="47">
        <f t="shared" si="0"/>
        <v>45.296</v>
      </c>
      <c r="G48" s="49" t="s">
        <v>6</v>
      </c>
      <c r="H48" s="49" t="s">
        <v>801</v>
      </c>
    </row>
    <row r="49" spans="1:8" ht="15">
      <c r="A49" s="45" t="s">
        <v>7</v>
      </c>
      <c r="B49" s="46" t="s">
        <v>475</v>
      </c>
      <c r="C49" s="57">
        <v>0.692</v>
      </c>
      <c r="D49" s="57">
        <v>0.586</v>
      </c>
      <c r="E49" s="47">
        <v>19</v>
      </c>
      <c r="F49" s="47">
        <f t="shared" si="0"/>
        <v>11.133999999999999</v>
      </c>
      <c r="G49" s="49" t="s">
        <v>6</v>
      </c>
      <c r="H49" s="49" t="s">
        <v>801</v>
      </c>
    </row>
    <row r="50" spans="1:8" ht="15">
      <c r="A50" s="45" t="s">
        <v>7</v>
      </c>
      <c r="B50" s="46" t="s">
        <v>461</v>
      </c>
      <c r="C50" s="57">
        <v>3.636</v>
      </c>
      <c r="D50" s="57">
        <v>1.623</v>
      </c>
      <c r="E50" s="47">
        <v>19</v>
      </c>
      <c r="F50" s="47">
        <f t="shared" si="0"/>
        <v>30.837</v>
      </c>
      <c r="G50" s="49" t="s">
        <v>6</v>
      </c>
      <c r="H50" s="49" t="s">
        <v>801</v>
      </c>
    </row>
    <row r="51" spans="1:8" ht="15">
      <c r="A51" s="45" t="s">
        <v>7</v>
      </c>
      <c r="B51" s="46" t="s">
        <v>462</v>
      </c>
      <c r="C51" s="57">
        <v>2.672</v>
      </c>
      <c r="D51" s="57">
        <v>1.644</v>
      </c>
      <c r="E51" s="47">
        <v>19</v>
      </c>
      <c r="F51" s="47">
        <f t="shared" si="0"/>
        <v>31.235999999999997</v>
      </c>
      <c r="G51" s="49" t="s">
        <v>6</v>
      </c>
      <c r="H51" s="49" t="s">
        <v>801</v>
      </c>
    </row>
    <row r="52" spans="1:8" ht="15">
      <c r="A52" s="45" t="s">
        <v>7</v>
      </c>
      <c r="B52" s="46" t="s">
        <v>495</v>
      </c>
      <c r="C52" s="57">
        <v>0.622</v>
      </c>
      <c r="D52" s="57">
        <v>0.189</v>
      </c>
      <c r="E52" s="47">
        <v>19</v>
      </c>
      <c r="F52" s="47">
        <f t="shared" si="0"/>
        <v>3.591</v>
      </c>
      <c r="G52" s="49" t="s">
        <v>6</v>
      </c>
      <c r="H52" s="49" t="s">
        <v>801</v>
      </c>
    </row>
    <row r="53" spans="1:8" ht="15">
      <c r="A53" s="45" t="s">
        <v>7</v>
      </c>
      <c r="B53" s="46" t="s">
        <v>482</v>
      </c>
      <c r="C53" s="57">
        <v>1.306</v>
      </c>
      <c r="D53" s="57">
        <v>0.57</v>
      </c>
      <c r="E53" s="47">
        <v>19</v>
      </c>
      <c r="F53" s="47">
        <f t="shared" si="0"/>
        <v>10.829999999999998</v>
      </c>
      <c r="G53" s="49" t="s">
        <v>6</v>
      </c>
      <c r="H53" s="49" t="s">
        <v>801</v>
      </c>
    </row>
    <row r="54" spans="1:8" ht="15">
      <c r="A54" s="45" t="s">
        <v>7</v>
      </c>
      <c r="B54" s="46" t="s">
        <v>471</v>
      </c>
      <c r="C54" s="57">
        <v>6.943</v>
      </c>
      <c r="D54" s="57">
        <v>0.066</v>
      </c>
      <c r="E54" s="47">
        <v>19</v>
      </c>
      <c r="F54" s="47">
        <f t="shared" si="0"/>
        <v>1.254</v>
      </c>
      <c r="G54" s="49" t="s">
        <v>6</v>
      </c>
      <c r="H54" s="49" t="s">
        <v>801</v>
      </c>
    </row>
    <row r="55" spans="1:8" ht="15">
      <c r="A55" s="45" t="s">
        <v>7</v>
      </c>
      <c r="B55" s="46" t="s">
        <v>471</v>
      </c>
      <c r="C55" s="57">
        <v>6.943</v>
      </c>
      <c r="D55" s="57">
        <v>1.933</v>
      </c>
      <c r="E55" s="47">
        <v>19</v>
      </c>
      <c r="F55" s="47">
        <f t="shared" si="0"/>
        <v>36.727000000000004</v>
      </c>
      <c r="G55" s="49" t="s">
        <v>6</v>
      </c>
      <c r="H55" s="49" t="s">
        <v>801</v>
      </c>
    </row>
    <row r="56" spans="1:8" ht="15">
      <c r="A56" s="45" t="s">
        <v>7</v>
      </c>
      <c r="B56" s="46" t="s">
        <v>465</v>
      </c>
      <c r="C56" s="57">
        <v>4.804</v>
      </c>
      <c r="D56" s="57">
        <v>1.638</v>
      </c>
      <c r="E56" s="47">
        <v>19</v>
      </c>
      <c r="F56" s="47">
        <f t="shared" si="0"/>
        <v>31.122</v>
      </c>
      <c r="G56" s="49" t="s">
        <v>6</v>
      </c>
      <c r="H56" s="49" t="s">
        <v>801</v>
      </c>
    </row>
    <row r="57" spans="1:8" ht="15">
      <c r="A57" s="45" t="s">
        <v>7</v>
      </c>
      <c r="B57" s="46" t="s">
        <v>901</v>
      </c>
      <c r="C57" s="57">
        <v>0.78</v>
      </c>
      <c r="D57" s="57">
        <v>0.322</v>
      </c>
      <c r="E57" s="47">
        <v>19</v>
      </c>
      <c r="F57" s="47">
        <f t="shared" si="0"/>
        <v>6.118</v>
      </c>
      <c r="G57" s="49" t="s">
        <v>6</v>
      </c>
      <c r="H57" s="49" t="s">
        <v>801</v>
      </c>
    </row>
    <row r="58" spans="1:8" ht="15">
      <c r="A58" s="45" t="s">
        <v>7</v>
      </c>
      <c r="B58" s="46" t="s">
        <v>473</v>
      </c>
      <c r="C58" s="57">
        <v>0.842</v>
      </c>
      <c r="D58" s="57">
        <v>0.783</v>
      </c>
      <c r="E58" s="47">
        <v>19</v>
      </c>
      <c r="F58" s="47">
        <f t="shared" si="0"/>
        <v>14.877</v>
      </c>
      <c r="G58" s="49" t="s">
        <v>6</v>
      </c>
      <c r="H58" s="49" t="s">
        <v>801</v>
      </c>
    </row>
    <row r="59" spans="1:8" ht="15">
      <c r="A59" s="45" t="s">
        <v>7</v>
      </c>
      <c r="B59" s="46" t="s">
        <v>501</v>
      </c>
      <c r="C59" s="57">
        <v>0.841</v>
      </c>
      <c r="D59" s="57">
        <v>0.32</v>
      </c>
      <c r="E59" s="47">
        <v>19</v>
      </c>
      <c r="F59" s="47">
        <f t="shared" si="0"/>
        <v>6.08</v>
      </c>
      <c r="G59" s="49" t="s">
        <v>6</v>
      </c>
      <c r="H59" s="49" t="s">
        <v>801</v>
      </c>
    </row>
    <row r="60" spans="1:8" ht="15">
      <c r="A60" s="45" t="s">
        <v>7</v>
      </c>
      <c r="B60" s="46" t="s">
        <v>497</v>
      </c>
      <c r="C60" s="57">
        <v>0.359</v>
      </c>
      <c r="D60" s="57">
        <v>0.179</v>
      </c>
      <c r="E60" s="47">
        <v>19</v>
      </c>
      <c r="F60" s="47">
        <f t="shared" si="0"/>
        <v>3.401</v>
      </c>
      <c r="G60" s="49" t="s">
        <v>6</v>
      </c>
      <c r="H60" s="49" t="s">
        <v>801</v>
      </c>
    </row>
    <row r="61" spans="1:8" ht="15">
      <c r="A61" s="45" t="s">
        <v>7</v>
      </c>
      <c r="B61" s="46" t="s">
        <v>492</v>
      </c>
      <c r="C61" s="57">
        <v>1.681</v>
      </c>
      <c r="D61" s="57">
        <v>0.295</v>
      </c>
      <c r="E61" s="47">
        <v>19</v>
      </c>
      <c r="F61" s="47">
        <f t="shared" si="0"/>
        <v>5.6049999999999995</v>
      </c>
      <c r="G61" s="49" t="s">
        <v>6</v>
      </c>
      <c r="H61" s="49" t="s">
        <v>801</v>
      </c>
    </row>
    <row r="62" spans="1:8" ht="15">
      <c r="A62" s="45" t="s">
        <v>7</v>
      </c>
      <c r="B62" s="46" t="s">
        <v>480</v>
      </c>
      <c r="C62" s="57">
        <v>2.524</v>
      </c>
      <c r="D62" s="57">
        <v>0.993</v>
      </c>
      <c r="E62" s="47">
        <v>19</v>
      </c>
      <c r="F62" s="47">
        <f t="shared" si="0"/>
        <v>18.867</v>
      </c>
      <c r="G62" s="49" t="s">
        <v>6</v>
      </c>
      <c r="H62" s="49" t="s">
        <v>801</v>
      </c>
    </row>
    <row r="63" spans="1:8" ht="15">
      <c r="A63" s="45" t="s">
        <v>7</v>
      </c>
      <c r="B63" s="46" t="s">
        <v>493</v>
      </c>
      <c r="C63" s="57">
        <v>2.897</v>
      </c>
      <c r="D63" s="57">
        <v>0.208</v>
      </c>
      <c r="E63" s="47">
        <v>19</v>
      </c>
      <c r="F63" s="47">
        <f t="shared" si="0"/>
        <v>3.952</v>
      </c>
      <c r="G63" s="49" t="s">
        <v>6</v>
      </c>
      <c r="H63" s="49" t="s">
        <v>801</v>
      </c>
    </row>
    <row r="64" spans="1:8" ht="15">
      <c r="A64" s="45" t="s">
        <v>7</v>
      </c>
      <c r="B64" s="46" t="s">
        <v>479</v>
      </c>
      <c r="C64" s="57">
        <v>0.817</v>
      </c>
      <c r="D64" s="57">
        <v>0.631</v>
      </c>
      <c r="E64" s="47">
        <v>19</v>
      </c>
      <c r="F64" s="47">
        <f t="shared" si="0"/>
        <v>11.989</v>
      </c>
      <c r="G64" s="49" t="s">
        <v>6</v>
      </c>
      <c r="H64" s="49" t="s">
        <v>801</v>
      </c>
    </row>
    <row r="65" spans="1:8" s="5" customFormat="1" ht="14.25">
      <c r="A65" s="50"/>
      <c r="B65" s="51"/>
      <c r="C65" s="58">
        <f>SUM(C6:C64)</f>
        <v>152.76800000000006</v>
      </c>
      <c r="D65" s="58">
        <f>SUM(D6:D64)</f>
        <v>42.303000000000004</v>
      </c>
      <c r="E65" s="53">
        <v>19</v>
      </c>
      <c r="F65" s="53">
        <f t="shared" si="0"/>
        <v>803.7570000000001</v>
      </c>
      <c r="G65" s="54"/>
      <c r="H65" s="30" t="s">
        <v>213</v>
      </c>
    </row>
    <row r="66" spans="1:8" ht="15">
      <c r="A66" s="45" t="s">
        <v>7</v>
      </c>
      <c r="B66" s="46" t="s">
        <v>517</v>
      </c>
      <c r="C66" s="57">
        <v>1.628</v>
      </c>
      <c r="D66" s="57">
        <v>0.2</v>
      </c>
      <c r="E66" s="47">
        <v>19</v>
      </c>
      <c r="F66" s="47">
        <f t="shared" si="0"/>
        <v>3.8000000000000003</v>
      </c>
      <c r="G66" s="49" t="s">
        <v>6</v>
      </c>
      <c r="H66" s="49" t="s">
        <v>941</v>
      </c>
    </row>
    <row r="67" spans="1:8" ht="15">
      <c r="A67" s="45" t="s">
        <v>7</v>
      </c>
      <c r="B67" s="46" t="s">
        <v>515</v>
      </c>
      <c r="C67" s="57">
        <v>1.964</v>
      </c>
      <c r="D67" s="57">
        <v>0.616</v>
      </c>
      <c r="E67" s="47">
        <v>19</v>
      </c>
      <c r="F67" s="47">
        <f t="shared" si="0"/>
        <v>11.704</v>
      </c>
      <c r="G67" s="49" t="s">
        <v>6</v>
      </c>
      <c r="H67" s="49" t="s">
        <v>941</v>
      </c>
    </row>
    <row r="68" spans="1:8" ht="15">
      <c r="A68" s="45" t="s">
        <v>7</v>
      </c>
      <c r="B68" s="46" t="s">
        <v>508</v>
      </c>
      <c r="C68" s="57">
        <v>1.628</v>
      </c>
      <c r="D68" s="57">
        <v>0.234</v>
      </c>
      <c r="E68" s="47">
        <v>19</v>
      </c>
      <c r="F68" s="47">
        <f t="shared" si="0"/>
        <v>4.446000000000001</v>
      </c>
      <c r="G68" s="49" t="s">
        <v>6</v>
      </c>
      <c r="H68" s="49" t="s">
        <v>941</v>
      </c>
    </row>
    <row r="69" spans="1:8" ht="15">
      <c r="A69" s="45" t="s">
        <v>7</v>
      </c>
      <c r="B69" s="46" t="s">
        <v>513</v>
      </c>
      <c r="C69" s="57">
        <v>0.64</v>
      </c>
      <c r="D69" s="57">
        <v>0.551</v>
      </c>
      <c r="E69" s="47">
        <v>19</v>
      </c>
      <c r="F69" s="47">
        <f t="shared" si="0"/>
        <v>10.469000000000001</v>
      </c>
      <c r="G69" s="49" t="s">
        <v>6</v>
      </c>
      <c r="H69" s="49" t="s">
        <v>941</v>
      </c>
    </row>
    <row r="70" spans="1:8" ht="15">
      <c r="A70" s="45" t="s">
        <v>7</v>
      </c>
      <c r="B70" s="46" t="s">
        <v>516</v>
      </c>
      <c r="C70" s="57">
        <v>4.439</v>
      </c>
      <c r="D70" s="57">
        <v>0.183</v>
      </c>
      <c r="E70" s="47">
        <v>19</v>
      </c>
      <c r="F70" s="47">
        <f t="shared" si="0"/>
        <v>3.477</v>
      </c>
      <c r="G70" s="49" t="s">
        <v>6</v>
      </c>
      <c r="H70" s="49" t="s">
        <v>941</v>
      </c>
    </row>
    <row r="71" spans="1:8" ht="15">
      <c r="A71" s="45" t="s">
        <v>7</v>
      </c>
      <c r="B71" s="46" t="s">
        <v>516</v>
      </c>
      <c r="C71" s="57">
        <v>4.439</v>
      </c>
      <c r="D71" s="57">
        <v>0.254</v>
      </c>
      <c r="E71" s="47">
        <v>19</v>
      </c>
      <c r="F71" s="47">
        <f>D71*19</f>
        <v>4.8260000000000005</v>
      </c>
      <c r="G71" s="49" t="s">
        <v>6</v>
      </c>
      <c r="H71" s="49" t="s">
        <v>941</v>
      </c>
    </row>
    <row r="72" spans="1:8" ht="15">
      <c r="A72" s="45" t="s">
        <v>7</v>
      </c>
      <c r="B72" s="46" t="s">
        <v>902</v>
      </c>
      <c r="C72" s="57">
        <v>0.734</v>
      </c>
      <c r="D72" s="57">
        <v>0.188</v>
      </c>
      <c r="E72" s="47">
        <v>19</v>
      </c>
      <c r="F72" s="47">
        <f>D72*19</f>
        <v>3.572</v>
      </c>
      <c r="G72" s="49" t="s">
        <v>6</v>
      </c>
      <c r="H72" s="49" t="s">
        <v>941</v>
      </c>
    </row>
    <row r="73" spans="1:8" ht="15">
      <c r="A73" s="45" t="s">
        <v>7</v>
      </c>
      <c r="B73" s="46" t="s">
        <v>514</v>
      </c>
      <c r="C73" s="57">
        <v>0.869</v>
      </c>
      <c r="D73" s="57">
        <v>0.597</v>
      </c>
      <c r="E73" s="47">
        <v>19</v>
      </c>
      <c r="F73" s="47">
        <f>D73*19</f>
        <v>11.343</v>
      </c>
      <c r="G73" s="49" t="s">
        <v>6</v>
      </c>
      <c r="H73" s="49" t="s">
        <v>941</v>
      </c>
    </row>
    <row r="74" spans="1:8" s="5" customFormat="1" ht="14.25">
      <c r="A74" s="62"/>
      <c r="B74" s="79"/>
      <c r="C74" s="21">
        <f>SUM(C66:C73)</f>
        <v>16.341</v>
      </c>
      <c r="D74" s="21">
        <f>SUM(D66:D73)</f>
        <v>2.8230000000000004</v>
      </c>
      <c r="E74" s="53">
        <v>19</v>
      </c>
      <c r="F74" s="53">
        <f>D74*19</f>
        <v>53.63700000000001</v>
      </c>
      <c r="G74" s="63"/>
      <c r="H74" s="30" t="s">
        <v>213</v>
      </c>
    </row>
    <row r="75" spans="1:8" s="5" customFormat="1" ht="14.25">
      <c r="A75" s="62"/>
      <c r="B75" s="79"/>
      <c r="C75" s="21">
        <f>SUM(C65+C74)</f>
        <v>169.10900000000007</v>
      </c>
      <c r="D75" s="21">
        <f>SUM(D65+D74)</f>
        <v>45.126000000000005</v>
      </c>
      <c r="E75" s="36"/>
      <c r="F75" s="53">
        <f>D75*19</f>
        <v>857.3940000000001</v>
      </c>
      <c r="G75" s="63"/>
      <c r="H75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G6" sqref="G6"/>
    </sheetView>
  </sheetViews>
  <sheetFormatPr defaultColWidth="9.7109375" defaultRowHeight="12.75"/>
  <cols>
    <col min="1" max="1" width="21.8515625" style="7" customWidth="1"/>
    <col min="2" max="4" width="9.7109375" style="6" customWidth="1"/>
    <col min="5" max="5" width="10.57421875" style="6" customWidth="1"/>
    <col min="6" max="6" width="11.57421875" style="6" customWidth="1"/>
    <col min="7" max="7" width="12.28125" style="6" customWidth="1"/>
    <col min="8" max="8" width="31.421875" style="7" customWidth="1"/>
    <col min="9" max="16384" width="9.7109375" style="4" customWidth="1"/>
  </cols>
  <sheetData>
    <row r="1" spans="1:8" ht="1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521</v>
      </c>
      <c r="B2" s="86"/>
      <c r="C2" s="86"/>
      <c r="D2" s="86"/>
      <c r="E2" s="86"/>
      <c r="F2" s="86"/>
      <c r="G2" s="86"/>
      <c r="H2" s="86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51.75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ht="15">
      <c r="A6" s="45" t="s">
        <v>7</v>
      </c>
      <c r="B6" s="46" t="s">
        <v>16</v>
      </c>
      <c r="C6" s="57">
        <v>6.594</v>
      </c>
      <c r="D6" s="57">
        <v>1.598</v>
      </c>
      <c r="E6" s="47">
        <v>15</v>
      </c>
      <c r="F6" s="47">
        <f>D6*15</f>
        <v>23.970000000000002</v>
      </c>
      <c r="G6" s="48" t="s">
        <v>6</v>
      </c>
      <c r="H6" s="48" t="s">
        <v>800</v>
      </c>
    </row>
    <row r="7" spans="1:8" ht="15">
      <c r="A7" s="45" t="s">
        <v>7</v>
      </c>
      <c r="B7" s="46" t="s">
        <v>21</v>
      </c>
      <c r="C7" s="57">
        <v>0.435</v>
      </c>
      <c r="D7" s="57">
        <v>0.183</v>
      </c>
      <c r="E7" s="47">
        <v>15</v>
      </c>
      <c r="F7" s="47">
        <f aca="true" t="shared" si="0" ref="F7:F70">D7*15</f>
        <v>2.745</v>
      </c>
      <c r="G7" s="49" t="s">
        <v>6</v>
      </c>
      <c r="H7" s="49" t="s">
        <v>800</v>
      </c>
    </row>
    <row r="8" spans="1:8" ht="15">
      <c r="A8" s="45" t="s">
        <v>7</v>
      </c>
      <c r="B8" s="46" t="s">
        <v>18</v>
      </c>
      <c r="C8" s="57">
        <v>2.021</v>
      </c>
      <c r="D8" s="57">
        <v>0.52</v>
      </c>
      <c r="E8" s="47">
        <v>15</v>
      </c>
      <c r="F8" s="47">
        <f t="shared" si="0"/>
        <v>7.800000000000001</v>
      </c>
      <c r="G8" s="49" t="s">
        <v>6</v>
      </c>
      <c r="H8" s="49" t="s">
        <v>800</v>
      </c>
    </row>
    <row r="9" spans="1:8" ht="15">
      <c r="A9" s="45" t="s">
        <v>7</v>
      </c>
      <c r="B9" s="46" t="s">
        <v>19</v>
      </c>
      <c r="C9" s="57">
        <v>0.766</v>
      </c>
      <c r="D9" s="57">
        <v>0.289</v>
      </c>
      <c r="E9" s="47">
        <v>15</v>
      </c>
      <c r="F9" s="47">
        <f t="shared" si="0"/>
        <v>4.335</v>
      </c>
      <c r="G9" s="49" t="s">
        <v>6</v>
      </c>
      <c r="H9" s="49" t="s">
        <v>800</v>
      </c>
    </row>
    <row r="10" spans="1:8" ht="15">
      <c r="A10" s="45" t="s">
        <v>7</v>
      </c>
      <c r="B10" s="46" t="s">
        <v>20</v>
      </c>
      <c r="C10" s="57">
        <v>6.257</v>
      </c>
      <c r="D10" s="57">
        <v>0.195</v>
      </c>
      <c r="E10" s="47">
        <v>15</v>
      </c>
      <c r="F10" s="47">
        <f t="shared" si="0"/>
        <v>2.9250000000000003</v>
      </c>
      <c r="G10" s="49" t="s">
        <v>6</v>
      </c>
      <c r="H10" s="49" t="s">
        <v>800</v>
      </c>
    </row>
    <row r="11" spans="1:8" ht="15">
      <c r="A11" s="45" t="s">
        <v>7</v>
      </c>
      <c r="B11" s="46" t="s">
        <v>20</v>
      </c>
      <c r="C11" s="57">
        <v>6.257</v>
      </c>
      <c r="D11" s="57">
        <v>0.232</v>
      </c>
      <c r="E11" s="47">
        <v>15</v>
      </c>
      <c r="F11" s="47">
        <f t="shared" si="0"/>
        <v>3.48</v>
      </c>
      <c r="G11" s="49" t="s">
        <v>6</v>
      </c>
      <c r="H11" s="49" t="s">
        <v>800</v>
      </c>
    </row>
    <row r="12" spans="1:8" ht="15">
      <c r="A12" s="45" t="s">
        <v>7</v>
      </c>
      <c r="B12" s="46" t="s">
        <v>15</v>
      </c>
      <c r="C12" s="57">
        <v>4.375</v>
      </c>
      <c r="D12" s="57">
        <v>3.887</v>
      </c>
      <c r="E12" s="47">
        <v>15</v>
      </c>
      <c r="F12" s="47">
        <f t="shared" si="0"/>
        <v>58.305</v>
      </c>
      <c r="G12" s="49" t="s">
        <v>6</v>
      </c>
      <c r="H12" s="49" t="s">
        <v>800</v>
      </c>
    </row>
    <row r="13" spans="1:8" ht="15">
      <c r="A13" s="45" t="s">
        <v>7</v>
      </c>
      <c r="B13" s="46" t="s">
        <v>17</v>
      </c>
      <c r="C13" s="57">
        <v>4.223</v>
      </c>
      <c r="D13" s="57">
        <v>0.771</v>
      </c>
      <c r="E13" s="47">
        <v>15</v>
      </c>
      <c r="F13" s="47">
        <f t="shared" si="0"/>
        <v>11.565</v>
      </c>
      <c r="G13" s="49" t="s">
        <v>6</v>
      </c>
      <c r="H13" s="49" t="s">
        <v>800</v>
      </c>
    </row>
    <row r="14" spans="1:8" ht="15">
      <c r="A14" s="45" t="s">
        <v>7</v>
      </c>
      <c r="B14" s="46" t="s">
        <v>14</v>
      </c>
      <c r="C14" s="57">
        <v>2.07</v>
      </c>
      <c r="D14" s="57">
        <v>1.811</v>
      </c>
      <c r="E14" s="47">
        <v>15</v>
      </c>
      <c r="F14" s="47">
        <f t="shared" si="0"/>
        <v>27.165</v>
      </c>
      <c r="G14" s="49" t="s">
        <v>6</v>
      </c>
      <c r="H14" s="49" t="s">
        <v>800</v>
      </c>
    </row>
    <row r="15" spans="1:8" s="5" customFormat="1" ht="14.25">
      <c r="A15" s="50"/>
      <c r="B15" s="51"/>
      <c r="C15" s="58">
        <f>SUM(C6:C14)</f>
        <v>32.998</v>
      </c>
      <c r="D15" s="58">
        <f>SUM(D6:D14)</f>
        <v>9.486</v>
      </c>
      <c r="E15" s="53">
        <v>15</v>
      </c>
      <c r="F15" s="53">
        <f t="shared" si="0"/>
        <v>142.29000000000002</v>
      </c>
      <c r="G15" s="54"/>
      <c r="H15" s="30" t="s">
        <v>213</v>
      </c>
    </row>
    <row r="16" spans="1:8" ht="15">
      <c r="A16" s="45" t="s">
        <v>7</v>
      </c>
      <c r="B16" s="46" t="s">
        <v>25</v>
      </c>
      <c r="C16" s="57">
        <v>4.147</v>
      </c>
      <c r="D16" s="57">
        <v>0.15</v>
      </c>
      <c r="E16" s="47">
        <v>15</v>
      </c>
      <c r="F16" s="47">
        <f t="shared" si="0"/>
        <v>2.25</v>
      </c>
      <c r="G16" s="49" t="s">
        <v>6</v>
      </c>
      <c r="H16" s="49" t="s">
        <v>903</v>
      </c>
    </row>
    <row r="17" spans="1:8" ht="15">
      <c r="A17" s="45" t="s">
        <v>7</v>
      </c>
      <c r="B17" s="46" t="s">
        <v>25</v>
      </c>
      <c r="C17" s="57">
        <v>4.147</v>
      </c>
      <c r="D17" s="57">
        <v>0.538</v>
      </c>
      <c r="E17" s="47">
        <v>15</v>
      </c>
      <c r="F17" s="47">
        <f t="shared" si="0"/>
        <v>8.07</v>
      </c>
      <c r="G17" s="49" t="s">
        <v>6</v>
      </c>
      <c r="H17" s="49" t="s">
        <v>903</v>
      </c>
    </row>
    <row r="18" spans="1:8" ht="15">
      <c r="A18" s="45" t="s">
        <v>7</v>
      </c>
      <c r="B18" s="46" t="s">
        <v>25</v>
      </c>
      <c r="C18" s="57">
        <v>4.147</v>
      </c>
      <c r="D18" s="57">
        <v>0.811</v>
      </c>
      <c r="E18" s="47">
        <v>15</v>
      </c>
      <c r="F18" s="47">
        <f t="shared" si="0"/>
        <v>12.165000000000001</v>
      </c>
      <c r="G18" s="49" t="s">
        <v>6</v>
      </c>
      <c r="H18" s="49" t="s">
        <v>903</v>
      </c>
    </row>
    <row r="19" spans="1:8" ht="15">
      <c r="A19" s="45" t="s">
        <v>7</v>
      </c>
      <c r="B19" s="46" t="s">
        <v>26</v>
      </c>
      <c r="C19" s="57">
        <v>5.715</v>
      </c>
      <c r="D19" s="57">
        <v>0.065</v>
      </c>
      <c r="E19" s="47">
        <v>15</v>
      </c>
      <c r="F19" s="47">
        <f t="shared" si="0"/>
        <v>0.9750000000000001</v>
      </c>
      <c r="G19" s="49" t="s">
        <v>6</v>
      </c>
      <c r="H19" s="49" t="s">
        <v>903</v>
      </c>
    </row>
    <row r="20" spans="1:8" ht="15">
      <c r="A20" s="45" t="s">
        <v>7</v>
      </c>
      <c r="B20" s="46" t="s">
        <v>26</v>
      </c>
      <c r="C20" s="57">
        <v>5.715</v>
      </c>
      <c r="D20" s="57">
        <v>0.528</v>
      </c>
      <c r="E20" s="47">
        <v>15</v>
      </c>
      <c r="F20" s="47">
        <f t="shared" si="0"/>
        <v>7.92</v>
      </c>
      <c r="G20" s="49" t="s">
        <v>6</v>
      </c>
      <c r="H20" s="49" t="s">
        <v>903</v>
      </c>
    </row>
    <row r="21" spans="1:8" ht="15">
      <c r="A21" s="45" t="s">
        <v>7</v>
      </c>
      <c r="B21" s="46" t="s">
        <v>28</v>
      </c>
      <c r="C21" s="57">
        <v>0.929</v>
      </c>
      <c r="D21" s="57">
        <v>0.14</v>
      </c>
      <c r="E21" s="47">
        <v>15</v>
      </c>
      <c r="F21" s="47">
        <f t="shared" si="0"/>
        <v>2.1</v>
      </c>
      <c r="G21" s="49" t="s">
        <v>6</v>
      </c>
      <c r="H21" s="49" t="s">
        <v>903</v>
      </c>
    </row>
    <row r="22" spans="1:8" ht="15">
      <c r="A22" s="45" t="s">
        <v>7</v>
      </c>
      <c r="B22" s="46" t="s">
        <v>28</v>
      </c>
      <c r="C22" s="57">
        <v>0.929</v>
      </c>
      <c r="D22" s="57">
        <v>0.72</v>
      </c>
      <c r="E22" s="47">
        <v>15</v>
      </c>
      <c r="F22" s="47">
        <f t="shared" si="0"/>
        <v>10.799999999999999</v>
      </c>
      <c r="G22" s="49" t="s">
        <v>6</v>
      </c>
      <c r="H22" s="49" t="s">
        <v>903</v>
      </c>
    </row>
    <row r="23" spans="1:8" ht="15">
      <c r="A23" s="45" t="s">
        <v>7</v>
      </c>
      <c r="B23" s="46" t="s">
        <v>23</v>
      </c>
      <c r="C23" s="57">
        <v>4.124</v>
      </c>
      <c r="D23" s="57">
        <v>1.121</v>
      </c>
      <c r="E23" s="47">
        <v>15</v>
      </c>
      <c r="F23" s="47">
        <f t="shared" si="0"/>
        <v>16.815</v>
      </c>
      <c r="G23" s="49" t="s">
        <v>6</v>
      </c>
      <c r="H23" s="49" t="s">
        <v>903</v>
      </c>
    </row>
    <row r="24" spans="1:8" ht="15">
      <c r="A24" s="45" t="s">
        <v>7</v>
      </c>
      <c r="B24" s="46" t="s">
        <v>23</v>
      </c>
      <c r="C24" s="57">
        <v>4.124</v>
      </c>
      <c r="D24" s="57">
        <v>1.296</v>
      </c>
      <c r="E24" s="47">
        <v>15</v>
      </c>
      <c r="F24" s="47">
        <f t="shared" si="0"/>
        <v>19.44</v>
      </c>
      <c r="G24" s="49" t="s">
        <v>6</v>
      </c>
      <c r="H24" s="49" t="s">
        <v>903</v>
      </c>
    </row>
    <row r="25" spans="1:8" ht="15">
      <c r="A25" s="45" t="s">
        <v>7</v>
      </c>
      <c r="B25" s="46" t="s">
        <v>27</v>
      </c>
      <c r="C25" s="57">
        <v>0.911</v>
      </c>
      <c r="D25" s="57">
        <v>0.77</v>
      </c>
      <c r="E25" s="47">
        <v>15</v>
      </c>
      <c r="F25" s="47">
        <f t="shared" si="0"/>
        <v>11.55</v>
      </c>
      <c r="G25" s="49" t="s">
        <v>6</v>
      </c>
      <c r="H25" s="49" t="s">
        <v>903</v>
      </c>
    </row>
    <row r="26" spans="1:8" ht="15">
      <c r="A26" s="45" t="s">
        <v>7</v>
      </c>
      <c r="B26" s="46" t="s">
        <v>22</v>
      </c>
      <c r="C26" s="57">
        <v>9.946</v>
      </c>
      <c r="D26" s="57">
        <v>4.313</v>
      </c>
      <c r="E26" s="47">
        <v>15</v>
      </c>
      <c r="F26" s="47">
        <f t="shared" si="0"/>
        <v>64.695</v>
      </c>
      <c r="G26" s="49" t="s">
        <v>6</v>
      </c>
      <c r="H26" s="49" t="s">
        <v>903</v>
      </c>
    </row>
    <row r="27" spans="1:8" ht="15">
      <c r="A27" s="45" t="s">
        <v>7</v>
      </c>
      <c r="B27" s="46" t="s">
        <v>24</v>
      </c>
      <c r="C27" s="57">
        <v>1.319</v>
      </c>
      <c r="D27" s="57">
        <v>1.298</v>
      </c>
      <c r="E27" s="47">
        <v>15</v>
      </c>
      <c r="F27" s="47">
        <f t="shared" si="0"/>
        <v>19.47</v>
      </c>
      <c r="G27" s="49" t="s">
        <v>6</v>
      </c>
      <c r="H27" s="49" t="s">
        <v>903</v>
      </c>
    </row>
    <row r="28" spans="1:8" ht="15">
      <c r="A28" s="45" t="s">
        <v>7</v>
      </c>
      <c r="B28" s="46" t="s">
        <v>29</v>
      </c>
      <c r="C28" s="57">
        <v>0.464</v>
      </c>
      <c r="D28" s="57">
        <v>0.455</v>
      </c>
      <c r="E28" s="47">
        <v>15</v>
      </c>
      <c r="F28" s="47">
        <f t="shared" si="0"/>
        <v>6.825</v>
      </c>
      <c r="G28" s="49" t="s">
        <v>6</v>
      </c>
      <c r="H28" s="49" t="s">
        <v>903</v>
      </c>
    </row>
    <row r="29" spans="1:8" ht="15">
      <c r="A29" s="45" t="s">
        <v>7</v>
      </c>
      <c r="B29" s="46" t="s">
        <v>30</v>
      </c>
      <c r="C29" s="57">
        <v>5.757</v>
      </c>
      <c r="D29" s="57">
        <v>0.748</v>
      </c>
      <c r="E29" s="47">
        <v>15</v>
      </c>
      <c r="F29" s="47">
        <f t="shared" si="0"/>
        <v>11.22</v>
      </c>
      <c r="G29" s="49" t="s">
        <v>6</v>
      </c>
      <c r="H29" s="49" t="s">
        <v>903</v>
      </c>
    </row>
    <row r="30" spans="1:8" ht="15">
      <c r="A30" s="45" t="s">
        <v>7</v>
      </c>
      <c r="B30" s="46" t="s">
        <v>16</v>
      </c>
      <c r="C30" s="57">
        <v>6.594</v>
      </c>
      <c r="D30" s="57">
        <v>2.075</v>
      </c>
      <c r="E30" s="47">
        <v>15</v>
      </c>
      <c r="F30" s="47">
        <f t="shared" si="0"/>
        <v>31.125000000000004</v>
      </c>
      <c r="G30" s="49" t="s">
        <v>6</v>
      </c>
      <c r="H30" s="49" t="s">
        <v>903</v>
      </c>
    </row>
    <row r="31" spans="1:8" ht="15">
      <c r="A31" s="45" t="s">
        <v>7</v>
      </c>
      <c r="B31" s="46" t="s">
        <v>16</v>
      </c>
      <c r="C31" s="57">
        <v>6.594</v>
      </c>
      <c r="D31" s="57">
        <v>2.529</v>
      </c>
      <c r="E31" s="47">
        <v>15</v>
      </c>
      <c r="F31" s="47">
        <f t="shared" si="0"/>
        <v>37.935</v>
      </c>
      <c r="G31" s="49" t="s">
        <v>6</v>
      </c>
      <c r="H31" s="49" t="s">
        <v>903</v>
      </c>
    </row>
    <row r="32" spans="1:8" ht="15">
      <c r="A32" s="45" t="s">
        <v>7</v>
      </c>
      <c r="B32" s="46" t="s">
        <v>21</v>
      </c>
      <c r="C32" s="57">
        <v>0.435</v>
      </c>
      <c r="D32" s="57">
        <v>0.146</v>
      </c>
      <c r="E32" s="47">
        <v>15</v>
      </c>
      <c r="F32" s="47">
        <f t="shared" si="0"/>
        <v>2.19</v>
      </c>
      <c r="G32" s="49" t="s">
        <v>6</v>
      </c>
      <c r="H32" s="49" t="s">
        <v>903</v>
      </c>
    </row>
    <row r="33" spans="1:8" ht="15">
      <c r="A33" s="45" t="s">
        <v>7</v>
      </c>
      <c r="B33" s="46" t="s">
        <v>20</v>
      </c>
      <c r="C33" s="57">
        <v>6.257</v>
      </c>
      <c r="D33" s="57">
        <v>0.073</v>
      </c>
      <c r="E33" s="47">
        <v>15</v>
      </c>
      <c r="F33" s="47">
        <f t="shared" si="0"/>
        <v>1.095</v>
      </c>
      <c r="G33" s="49" t="s">
        <v>6</v>
      </c>
      <c r="H33" s="49" t="s">
        <v>903</v>
      </c>
    </row>
    <row r="34" spans="1:8" ht="15">
      <c r="A34" s="45" t="s">
        <v>7</v>
      </c>
      <c r="B34" s="46" t="s">
        <v>20</v>
      </c>
      <c r="C34" s="57">
        <v>6.257</v>
      </c>
      <c r="D34" s="57">
        <v>0.526</v>
      </c>
      <c r="E34" s="47">
        <v>15</v>
      </c>
      <c r="F34" s="47">
        <f t="shared" si="0"/>
        <v>7.890000000000001</v>
      </c>
      <c r="G34" s="49" t="s">
        <v>6</v>
      </c>
      <c r="H34" s="49" t="s">
        <v>903</v>
      </c>
    </row>
    <row r="35" spans="1:8" ht="15">
      <c r="A35" s="45" t="s">
        <v>7</v>
      </c>
      <c r="B35" s="46" t="s">
        <v>31</v>
      </c>
      <c r="C35" s="57">
        <v>4.548</v>
      </c>
      <c r="D35" s="57">
        <v>1.29</v>
      </c>
      <c r="E35" s="47">
        <v>15</v>
      </c>
      <c r="F35" s="47">
        <f t="shared" si="0"/>
        <v>19.35</v>
      </c>
      <c r="G35" s="49" t="s">
        <v>6</v>
      </c>
      <c r="H35" s="49" t="s">
        <v>903</v>
      </c>
    </row>
    <row r="36" spans="1:8" s="5" customFormat="1" ht="14.25">
      <c r="A36" s="50"/>
      <c r="B36" s="51"/>
      <c r="C36" s="58">
        <f>SUM(C16:C35)</f>
        <v>83.05900000000001</v>
      </c>
      <c r="D36" s="58">
        <f>SUM(D16:D35)</f>
        <v>19.592000000000002</v>
      </c>
      <c r="E36" s="53">
        <v>15</v>
      </c>
      <c r="F36" s="53">
        <f t="shared" si="0"/>
        <v>293.88000000000005</v>
      </c>
      <c r="G36" s="54"/>
      <c r="H36" s="30" t="s">
        <v>213</v>
      </c>
    </row>
    <row r="37" spans="1:8" ht="15">
      <c r="A37" s="45" t="s">
        <v>7</v>
      </c>
      <c r="B37" s="46" t="s">
        <v>36</v>
      </c>
      <c r="C37" s="57">
        <v>5.085</v>
      </c>
      <c r="D37" s="57">
        <v>0.233</v>
      </c>
      <c r="E37" s="47">
        <v>15</v>
      </c>
      <c r="F37" s="47">
        <f t="shared" si="0"/>
        <v>3.495</v>
      </c>
      <c r="G37" s="49" t="s">
        <v>6</v>
      </c>
      <c r="H37" s="49" t="s">
        <v>866</v>
      </c>
    </row>
    <row r="38" spans="1:8" ht="15">
      <c r="A38" s="45" t="s">
        <v>7</v>
      </c>
      <c r="B38" s="46" t="s">
        <v>519</v>
      </c>
      <c r="C38" s="57">
        <v>6.305</v>
      </c>
      <c r="D38" s="57">
        <v>0.207</v>
      </c>
      <c r="E38" s="47">
        <v>15</v>
      </c>
      <c r="F38" s="47">
        <f t="shared" si="0"/>
        <v>3.105</v>
      </c>
      <c r="G38" s="49" t="s">
        <v>6</v>
      </c>
      <c r="H38" s="49" t="s">
        <v>866</v>
      </c>
    </row>
    <row r="39" spans="1:8" ht="15">
      <c r="A39" s="45" t="s">
        <v>7</v>
      </c>
      <c r="B39" s="46" t="s">
        <v>32</v>
      </c>
      <c r="C39" s="57">
        <v>4.178</v>
      </c>
      <c r="D39" s="57">
        <v>2.938</v>
      </c>
      <c r="E39" s="47">
        <v>15</v>
      </c>
      <c r="F39" s="47">
        <f t="shared" si="0"/>
        <v>44.07</v>
      </c>
      <c r="G39" s="49" t="s">
        <v>6</v>
      </c>
      <c r="H39" s="49" t="s">
        <v>866</v>
      </c>
    </row>
    <row r="40" spans="1:8" ht="15">
      <c r="A40" s="45" t="s">
        <v>7</v>
      </c>
      <c r="B40" s="46" t="s">
        <v>34</v>
      </c>
      <c r="C40" s="57">
        <v>2.004</v>
      </c>
      <c r="D40" s="57">
        <v>1.106</v>
      </c>
      <c r="E40" s="47">
        <v>15</v>
      </c>
      <c r="F40" s="47">
        <f t="shared" si="0"/>
        <v>16.59</v>
      </c>
      <c r="G40" s="49" t="s">
        <v>6</v>
      </c>
      <c r="H40" s="49" t="s">
        <v>866</v>
      </c>
    </row>
    <row r="41" spans="1:8" ht="15">
      <c r="A41" s="45" t="s">
        <v>7</v>
      </c>
      <c r="B41" s="46" t="s">
        <v>33</v>
      </c>
      <c r="C41" s="57">
        <v>1.926</v>
      </c>
      <c r="D41" s="57">
        <v>1.283</v>
      </c>
      <c r="E41" s="47">
        <v>15</v>
      </c>
      <c r="F41" s="47">
        <f t="shared" si="0"/>
        <v>19.244999999999997</v>
      </c>
      <c r="G41" s="49" t="s">
        <v>6</v>
      </c>
      <c r="H41" s="49" t="s">
        <v>866</v>
      </c>
    </row>
    <row r="42" spans="1:8" s="5" customFormat="1" ht="14.25">
      <c r="A42" s="50"/>
      <c r="B42" s="51"/>
      <c r="C42" s="58">
        <f>SUM(C37:C41)</f>
        <v>19.498</v>
      </c>
      <c r="D42" s="58">
        <f>SUM(D37:D41)</f>
        <v>5.7669999999999995</v>
      </c>
      <c r="E42" s="53">
        <v>15</v>
      </c>
      <c r="F42" s="53">
        <f t="shared" si="0"/>
        <v>86.505</v>
      </c>
      <c r="G42" s="54"/>
      <c r="H42" s="30" t="s">
        <v>213</v>
      </c>
    </row>
    <row r="43" spans="1:8" ht="15">
      <c r="A43" s="45" t="s">
        <v>7</v>
      </c>
      <c r="B43" s="46" t="s">
        <v>53</v>
      </c>
      <c r="C43" s="57">
        <v>0.884</v>
      </c>
      <c r="D43" s="57">
        <v>0.879</v>
      </c>
      <c r="E43" s="47">
        <v>15</v>
      </c>
      <c r="F43" s="47">
        <f t="shared" si="0"/>
        <v>13.185</v>
      </c>
      <c r="G43" s="49" t="s">
        <v>6</v>
      </c>
      <c r="H43" s="49" t="s">
        <v>930</v>
      </c>
    </row>
    <row r="44" spans="1:8" ht="15">
      <c r="A44" s="45" t="s">
        <v>7</v>
      </c>
      <c r="B44" s="46" t="s">
        <v>904</v>
      </c>
      <c r="C44" s="57">
        <v>0.714</v>
      </c>
      <c r="D44" s="57">
        <v>0.438</v>
      </c>
      <c r="E44" s="47">
        <v>15</v>
      </c>
      <c r="F44" s="47">
        <f t="shared" si="0"/>
        <v>6.57</v>
      </c>
      <c r="G44" s="49" t="s">
        <v>6</v>
      </c>
      <c r="H44" s="49" t="s">
        <v>930</v>
      </c>
    </row>
    <row r="45" spans="1:8" s="5" customFormat="1" ht="14.25">
      <c r="A45" s="50"/>
      <c r="B45" s="51"/>
      <c r="C45" s="58">
        <f>SUM(C43:C44)</f>
        <v>1.5979999999999999</v>
      </c>
      <c r="D45" s="58">
        <f>SUM(D43:D44)</f>
        <v>1.317</v>
      </c>
      <c r="E45" s="53">
        <v>15</v>
      </c>
      <c r="F45" s="53">
        <f t="shared" si="0"/>
        <v>19.755</v>
      </c>
      <c r="G45" s="54"/>
      <c r="H45" s="30" t="s">
        <v>213</v>
      </c>
    </row>
    <row r="46" spans="1:8" ht="15">
      <c r="A46" s="45" t="s">
        <v>7</v>
      </c>
      <c r="B46" s="46" t="s">
        <v>41</v>
      </c>
      <c r="C46" s="57">
        <v>0.85</v>
      </c>
      <c r="D46" s="57">
        <v>0.714</v>
      </c>
      <c r="E46" s="47">
        <v>15</v>
      </c>
      <c r="F46" s="47">
        <f t="shared" si="0"/>
        <v>10.709999999999999</v>
      </c>
      <c r="G46" s="49" t="s">
        <v>6</v>
      </c>
      <c r="H46" s="49" t="s">
        <v>938</v>
      </c>
    </row>
    <row r="47" spans="1:8" s="5" customFormat="1" ht="14.25">
      <c r="A47" s="50"/>
      <c r="B47" s="51"/>
      <c r="C47" s="58">
        <f>SUM(C46)</f>
        <v>0.85</v>
      </c>
      <c r="D47" s="58">
        <f>SUM(D46)</f>
        <v>0.714</v>
      </c>
      <c r="E47" s="53">
        <v>15</v>
      </c>
      <c r="F47" s="53">
        <f t="shared" si="0"/>
        <v>10.709999999999999</v>
      </c>
      <c r="G47" s="54"/>
      <c r="H47" s="30" t="s">
        <v>213</v>
      </c>
    </row>
    <row r="48" spans="1:8" ht="15">
      <c r="A48" s="45" t="s">
        <v>7</v>
      </c>
      <c r="B48" s="46" t="s">
        <v>58</v>
      </c>
      <c r="C48" s="57">
        <v>1.244</v>
      </c>
      <c r="D48" s="57">
        <v>1.244</v>
      </c>
      <c r="E48" s="47">
        <v>15</v>
      </c>
      <c r="F48" s="47">
        <f t="shared" si="0"/>
        <v>18.66</v>
      </c>
      <c r="G48" s="49" t="s">
        <v>6</v>
      </c>
      <c r="H48" s="49" t="s">
        <v>942</v>
      </c>
    </row>
    <row r="49" spans="1:8" s="5" customFormat="1" ht="14.25">
      <c r="A49" s="50"/>
      <c r="B49" s="51"/>
      <c r="C49" s="58">
        <f>SUM(C48)</f>
        <v>1.244</v>
      </c>
      <c r="D49" s="58">
        <f>SUM(D48)</f>
        <v>1.244</v>
      </c>
      <c r="E49" s="53">
        <v>15</v>
      </c>
      <c r="F49" s="53">
        <f t="shared" si="0"/>
        <v>18.66</v>
      </c>
      <c r="G49" s="54"/>
      <c r="H49" s="30" t="s">
        <v>213</v>
      </c>
    </row>
    <row r="50" spans="1:8" ht="15">
      <c r="A50" s="45" t="s">
        <v>7</v>
      </c>
      <c r="B50" s="46" t="s">
        <v>38</v>
      </c>
      <c r="C50" s="57">
        <v>1.638</v>
      </c>
      <c r="D50" s="57">
        <v>0.278</v>
      </c>
      <c r="E50" s="47">
        <v>15</v>
      </c>
      <c r="F50" s="47">
        <f t="shared" si="0"/>
        <v>4.17</v>
      </c>
      <c r="G50" s="49" t="s">
        <v>6</v>
      </c>
      <c r="H50" s="49" t="s">
        <v>943</v>
      </c>
    </row>
    <row r="51" spans="1:8" ht="15">
      <c r="A51" s="45" t="s">
        <v>7</v>
      </c>
      <c r="B51" s="46" t="s">
        <v>37</v>
      </c>
      <c r="C51" s="57">
        <v>0.861</v>
      </c>
      <c r="D51" s="57">
        <v>0.861</v>
      </c>
      <c r="E51" s="47">
        <v>15</v>
      </c>
      <c r="F51" s="47">
        <f t="shared" si="0"/>
        <v>12.915</v>
      </c>
      <c r="G51" s="49" t="s">
        <v>6</v>
      </c>
      <c r="H51" s="49" t="s">
        <v>943</v>
      </c>
    </row>
    <row r="52" spans="1:8" ht="15">
      <c r="A52" s="45" t="s">
        <v>7</v>
      </c>
      <c r="B52" s="46" t="s">
        <v>39</v>
      </c>
      <c r="C52" s="57">
        <v>1.765</v>
      </c>
      <c r="D52" s="57">
        <v>0.874</v>
      </c>
      <c r="E52" s="47">
        <v>15</v>
      </c>
      <c r="F52" s="47">
        <f t="shared" si="0"/>
        <v>13.11</v>
      </c>
      <c r="G52" s="49" t="s">
        <v>6</v>
      </c>
      <c r="H52" s="49" t="s">
        <v>943</v>
      </c>
    </row>
    <row r="53" spans="1:8" ht="15">
      <c r="A53" s="45" t="s">
        <v>7</v>
      </c>
      <c r="B53" s="46" t="s">
        <v>17</v>
      </c>
      <c r="C53" s="57">
        <v>4.223</v>
      </c>
      <c r="D53" s="57">
        <v>0.632</v>
      </c>
      <c r="E53" s="47">
        <v>15</v>
      </c>
      <c r="F53" s="47">
        <f t="shared" si="0"/>
        <v>9.48</v>
      </c>
      <c r="G53" s="49" t="s">
        <v>6</v>
      </c>
      <c r="H53" s="49" t="s">
        <v>943</v>
      </c>
    </row>
    <row r="54" spans="1:8" s="5" customFormat="1" ht="14.25">
      <c r="A54" s="50"/>
      <c r="B54" s="51"/>
      <c r="C54" s="58">
        <f>SUM(C50:C53)</f>
        <v>8.486999999999998</v>
      </c>
      <c r="D54" s="58">
        <f>SUM(D50:D53)</f>
        <v>2.645</v>
      </c>
      <c r="E54" s="53">
        <v>15</v>
      </c>
      <c r="F54" s="53">
        <f t="shared" si="0"/>
        <v>39.675</v>
      </c>
      <c r="G54" s="54"/>
      <c r="H54" s="30" t="s">
        <v>213</v>
      </c>
    </row>
    <row r="55" spans="1:8" ht="15">
      <c r="A55" s="45" t="s">
        <v>7</v>
      </c>
      <c r="B55" s="46" t="s">
        <v>57</v>
      </c>
      <c r="C55" s="57">
        <v>4.88</v>
      </c>
      <c r="D55" s="57">
        <v>0.311</v>
      </c>
      <c r="E55" s="47">
        <v>15</v>
      </c>
      <c r="F55" s="47">
        <f t="shared" si="0"/>
        <v>4.665</v>
      </c>
      <c r="G55" s="49" t="s">
        <v>6</v>
      </c>
      <c r="H55" s="49" t="s">
        <v>944</v>
      </c>
    </row>
    <row r="56" spans="1:8" ht="15">
      <c r="A56" s="45" t="s">
        <v>7</v>
      </c>
      <c r="B56" s="46" t="s">
        <v>54</v>
      </c>
      <c r="C56" s="57">
        <v>4.806</v>
      </c>
      <c r="D56" s="57">
        <v>0.958</v>
      </c>
      <c r="E56" s="47">
        <v>15</v>
      </c>
      <c r="F56" s="47">
        <f t="shared" si="0"/>
        <v>14.37</v>
      </c>
      <c r="G56" s="49" t="s">
        <v>6</v>
      </c>
      <c r="H56" s="49" t="s">
        <v>944</v>
      </c>
    </row>
    <row r="57" spans="1:8" ht="15">
      <c r="A57" s="45" t="s">
        <v>7</v>
      </c>
      <c r="B57" s="46" t="s">
        <v>56</v>
      </c>
      <c r="C57" s="57">
        <v>3.655</v>
      </c>
      <c r="D57" s="57">
        <v>0.439</v>
      </c>
      <c r="E57" s="47">
        <v>15</v>
      </c>
      <c r="F57" s="47">
        <f t="shared" si="0"/>
        <v>6.585</v>
      </c>
      <c r="G57" s="49" t="s">
        <v>6</v>
      </c>
      <c r="H57" s="49" t="s">
        <v>944</v>
      </c>
    </row>
    <row r="58" spans="1:8" ht="15">
      <c r="A58" s="45" t="s">
        <v>7</v>
      </c>
      <c r="B58" s="46" t="s">
        <v>55</v>
      </c>
      <c r="C58" s="57">
        <v>0.5</v>
      </c>
      <c r="D58" s="57">
        <v>0.458</v>
      </c>
      <c r="E58" s="47">
        <v>15</v>
      </c>
      <c r="F58" s="47">
        <f t="shared" si="0"/>
        <v>6.87</v>
      </c>
      <c r="G58" s="49" t="s">
        <v>6</v>
      </c>
      <c r="H58" s="49" t="s">
        <v>944</v>
      </c>
    </row>
    <row r="59" spans="1:8" s="5" customFormat="1" ht="14.25">
      <c r="A59" s="50"/>
      <c r="B59" s="51"/>
      <c r="C59" s="58">
        <f>SUM(C55:C58)</f>
        <v>13.841</v>
      </c>
      <c r="D59" s="58">
        <f>SUM(D55:D58)</f>
        <v>2.166</v>
      </c>
      <c r="E59" s="53">
        <v>15</v>
      </c>
      <c r="F59" s="53">
        <f t="shared" si="0"/>
        <v>32.49</v>
      </c>
      <c r="G59" s="54"/>
      <c r="H59" s="30" t="s">
        <v>213</v>
      </c>
    </row>
    <row r="60" spans="1:8" ht="15">
      <c r="A60" s="45" t="s">
        <v>7</v>
      </c>
      <c r="B60" s="46" t="s">
        <v>40</v>
      </c>
      <c r="C60" s="57">
        <v>1.766</v>
      </c>
      <c r="D60" s="57">
        <v>1.736</v>
      </c>
      <c r="E60" s="47">
        <v>15</v>
      </c>
      <c r="F60" s="47">
        <f t="shared" si="0"/>
        <v>26.04</v>
      </c>
      <c r="G60" s="49" t="s">
        <v>6</v>
      </c>
      <c r="H60" s="49" t="s">
        <v>931</v>
      </c>
    </row>
    <row r="61" spans="1:8" s="5" customFormat="1" ht="14.25">
      <c r="A61" s="50"/>
      <c r="B61" s="51"/>
      <c r="C61" s="58">
        <f>SUM(C60)</f>
        <v>1.766</v>
      </c>
      <c r="D61" s="58">
        <f>SUM(D60)</f>
        <v>1.736</v>
      </c>
      <c r="E61" s="53">
        <v>15</v>
      </c>
      <c r="F61" s="53">
        <f t="shared" si="0"/>
        <v>26.04</v>
      </c>
      <c r="G61" s="54"/>
      <c r="H61" s="30" t="s">
        <v>213</v>
      </c>
    </row>
    <row r="62" spans="1:8" ht="15">
      <c r="A62" s="45" t="s">
        <v>7</v>
      </c>
      <c r="B62" s="46" t="s">
        <v>51</v>
      </c>
      <c r="C62" s="57">
        <v>2.427</v>
      </c>
      <c r="D62" s="57">
        <v>2.37</v>
      </c>
      <c r="E62" s="47">
        <v>15</v>
      </c>
      <c r="F62" s="47">
        <f t="shared" si="0"/>
        <v>35.550000000000004</v>
      </c>
      <c r="G62" s="49" t="s">
        <v>6</v>
      </c>
      <c r="H62" s="49" t="s">
        <v>939</v>
      </c>
    </row>
    <row r="63" spans="1:8" ht="15">
      <c r="A63" s="45" t="s">
        <v>7</v>
      </c>
      <c r="B63" s="46" t="s">
        <v>52</v>
      </c>
      <c r="C63" s="57">
        <v>1.585</v>
      </c>
      <c r="D63" s="57">
        <v>1.579</v>
      </c>
      <c r="E63" s="47">
        <v>15</v>
      </c>
      <c r="F63" s="47">
        <f t="shared" si="0"/>
        <v>23.685</v>
      </c>
      <c r="G63" s="49" t="s">
        <v>6</v>
      </c>
      <c r="H63" s="49" t="s">
        <v>939</v>
      </c>
    </row>
    <row r="64" spans="1:8" ht="15">
      <c r="A64" s="45" t="s">
        <v>7</v>
      </c>
      <c r="B64" s="46" t="s">
        <v>520</v>
      </c>
      <c r="C64" s="57">
        <v>2.933</v>
      </c>
      <c r="D64" s="57">
        <v>0.464</v>
      </c>
      <c r="E64" s="47">
        <v>15</v>
      </c>
      <c r="F64" s="47">
        <f t="shared" si="0"/>
        <v>6.96</v>
      </c>
      <c r="G64" s="49" t="s">
        <v>6</v>
      </c>
      <c r="H64" s="49" t="s">
        <v>939</v>
      </c>
    </row>
    <row r="65" spans="1:8" ht="15">
      <c r="A65" s="45" t="s">
        <v>7</v>
      </c>
      <c r="B65" s="46" t="s">
        <v>45</v>
      </c>
      <c r="C65" s="57">
        <v>2.911</v>
      </c>
      <c r="D65" s="57">
        <v>0.067</v>
      </c>
      <c r="E65" s="47">
        <v>15</v>
      </c>
      <c r="F65" s="47">
        <f t="shared" si="0"/>
        <v>1.0050000000000001</v>
      </c>
      <c r="G65" s="49" t="s">
        <v>6</v>
      </c>
      <c r="H65" s="49" t="s">
        <v>939</v>
      </c>
    </row>
    <row r="66" spans="1:8" s="5" customFormat="1" ht="14.25">
      <c r="A66" s="50"/>
      <c r="B66" s="51"/>
      <c r="C66" s="58">
        <f>SUM(C62:C65)</f>
        <v>9.856</v>
      </c>
      <c r="D66" s="58">
        <f>SUM(D62:D65)</f>
        <v>4.48</v>
      </c>
      <c r="E66" s="53">
        <v>15</v>
      </c>
      <c r="F66" s="53">
        <f t="shared" si="0"/>
        <v>67.2</v>
      </c>
      <c r="G66" s="54"/>
      <c r="H66" s="30" t="s">
        <v>213</v>
      </c>
    </row>
    <row r="67" spans="1:8" ht="15">
      <c r="A67" s="45" t="s">
        <v>7</v>
      </c>
      <c r="B67" s="46" t="s">
        <v>905</v>
      </c>
      <c r="C67" s="57">
        <v>4.168</v>
      </c>
      <c r="D67" s="57">
        <v>0.426</v>
      </c>
      <c r="E67" s="47">
        <v>15</v>
      </c>
      <c r="F67" s="47">
        <f t="shared" si="0"/>
        <v>6.39</v>
      </c>
      <c r="G67" s="49" t="s">
        <v>6</v>
      </c>
      <c r="H67" s="49" t="s">
        <v>945</v>
      </c>
    </row>
    <row r="68" spans="1:8" s="5" customFormat="1" ht="14.25">
      <c r="A68" s="50"/>
      <c r="B68" s="51"/>
      <c r="C68" s="58">
        <f>SUM(C67)</f>
        <v>4.168</v>
      </c>
      <c r="D68" s="58">
        <f>SUM(D67)</f>
        <v>0.426</v>
      </c>
      <c r="E68" s="53">
        <v>15</v>
      </c>
      <c r="F68" s="53">
        <f t="shared" si="0"/>
        <v>6.39</v>
      </c>
      <c r="G68" s="54"/>
      <c r="H68" s="30" t="s">
        <v>213</v>
      </c>
    </row>
    <row r="69" spans="1:8" ht="15">
      <c r="A69" s="45" t="s">
        <v>7</v>
      </c>
      <c r="B69" s="46" t="s">
        <v>49</v>
      </c>
      <c r="C69" s="57">
        <v>5.111</v>
      </c>
      <c r="D69" s="57">
        <v>0.262</v>
      </c>
      <c r="E69" s="47">
        <v>15</v>
      </c>
      <c r="F69" s="47">
        <f t="shared" si="0"/>
        <v>3.93</v>
      </c>
      <c r="G69" s="49" t="s">
        <v>6</v>
      </c>
      <c r="H69" s="49" t="s">
        <v>946</v>
      </c>
    </row>
    <row r="70" spans="1:8" ht="15">
      <c r="A70" s="45" t="s">
        <v>7</v>
      </c>
      <c r="B70" s="46" t="s">
        <v>50</v>
      </c>
      <c r="C70" s="57">
        <v>1.046</v>
      </c>
      <c r="D70" s="57">
        <v>0.205</v>
      </c>
      <c r="E70" s="47">
        <v>15</v>
      </c>
      <c r="F70" s="47">
        <f t="shared" si="0"/>
        <v>3.0749999999999997</v>
      </c>
      <c r="G70" s="49" t="s">
        <v>6</v>
      </c>
      <c r="H70" s="49" t="s">
        <v>946</v>
      </c>
    </row>
    <row r="71" spans="1:8" ht="15">
      <c r="A71" s="45" t="s">
        <v>7</v>
      </c>
      <c r="B71" s="46" t="s">
        <v>47</v>
      </c>
      <c r="C71" s="57">
        <v>0.905</v>
      </c>
      <c r="D71" s="57">
        <v>0.269</v>
      </c>
      <c r="E71" s="47">
        <v>15</v>
      </c>
      <c r="F71" s="47">
        <f aca="true" t="shared" si="1" ref="F71:F81">D71*15</f>
        <v>4.035</v>
      </c>
      <c r="G71" s="49" t="s">
        <v>6</v>
      </c>
      <c r="H71" s="49" t="s">
        <v>946</v>
      </c>
    </row>
    <row r="72" spans="1:8" ht="15">
      <c r="A72" s="45" t="s">
        <v>7</v>
      </c>
      <c r="B72" s="46" t="s">
        <v>47</v>
      </c>
      <c r="C72" s="57">
        <v>0.905</v>
      </c>
      <c r="D72" s="57">
        <v>0.59</v>
      </c>
      <c r="E72" s="47">
        <v>15</v>
      </c>
      <c r="F72" s="47">
        <f t="shared" si="1"/>
        <v>8.85</v>
      </c>
      <c r="G72" s="49" t="s">
        <v>6</v>
      </c>
      <c r="H72" s="49" t="s">
        <v>946</v>
      </c>
    </row>
    <row r="73" spans="1:8" ht="15">
      <c r="A73" s="45" t="s">
        <v>7</v>
      </c>
      <c r="B73" s="46" t="s">
        <v>48</v>
      </c>
      <c r="C73" s="57">
        <v>1.003</v>
      </c>
      <c r="D73" s="57">
        <v>0.34</v>
      </c>
      <c r="E73" s="47">
        <v>15</v>
      </c>
      <c r="F73" s="47">
        <f t="shared" si="1"/>
        <v>5.1000000000000005</v>
      </c>
      <c r="G73" s="49" t="s">
        <v>6</v>
      </c>
      <c r="H73" s="49" t="s">
        <v>946</v>
      </c>
    </row>
    <row r="74" spans="1:8" ht="15">
      <c r="A74" s="45" t="s">
        <v>7</v>
      </c>
      <c r="B74" s="46" t="s">
        <v>45</v>
      </c>
      <c r="C74" s="57">
        <v>2.911</v>
      </c>
      <c r="D74" s="57">
        <v>1.417</v>
      </c>
      <c r="E74" s="47">
        <v>15</v>
      </c>
      <c r="F74" s="47">
        <f t="shared" si="1"/>
        <v>21.255</v>
      </c>
      <c r="G74" s="49" t="s">
        <v>6</v>
      </c>
      <c r="H74" s="49" t="s">
        <v>946</v>
      </c>
    </row>
    <row r="75" spans="1:8" ht="15">
      <c r="A75" s="45" t="s">
        <v>7</v>
      </c>
      <c r="B75" s="46" t="s">
        <v>46</v>
      </c>
      <c r="C75" s="57">
        <v>1.67</v>
      </c>
      <c r="D75" s="57">
        <v>0.824</v>
      </c>
      <c r="E75" s="47">
        <v>15</v>
      </c>
      <c r="F75" s="47">
        <f t="shared" si="1"/>
        <v>12.36</v>
      </c>
      <c r="G75" s="49" t="s">
        <v>6</v>
      </c>
      <c r="H75" s="49" t="s">
        <v>946</v>
      </c>
    </row>
    <row r="76" spans="1:8" s="5" customFormat="1" ht="14.25">
      <c r="A76" s="50"/>
      <c r="B76" s="51"/>
      <c r="C76" s="58">
        <f>SUM(C69:C75)</f>
        <v>13.551</v>
      </c>
      <c r="D76" s="58">
        <f>SUM(D69:D75)</f>
        <v>3.907</v>
      </c>
      <c r="E76" s="53">
        <v>15</v>
      </c>
      <c r="F76" s="53">
        <f t="shared" si="1"/>
        <v>58.605000000000004</v>
      </c>
      <c r="G76" s="54"/>
      <c r="H76" s="30" t="s">
        <v>213</v>
      </c>
    </row>
    <row r="77" spans="1:8" ht="15">
      <c r="A77" s="45" t="s">
        <v>7</v>
      </c>
      <c r="B77" s="46" t="s">
        <v>42</v>
      </c>
      <c r="C77" s="57">
        <v>2.25</v>
      </c>
      <c r="D77" s="57">
        <v>1.923</v>
      </c>
      <c r="E77" s="47">
        <v>15</v>
      </c>
      <c r="F77" s="47">
        <f t="shared" si="1"/>
        <v>28.845</v>
      </c>
      <c r="G77" s="49" t="s">
        <v>6</v>
      </c>
      <c r="H77" s="49" t="s">
        <v>947</v>
      </c>
    </row>
    <row r="78" spans="1:8" ht="15">
      <c r="A78" s="45" t="s">
        <v>7</v>
      </c>
      <c r="B78" s="46" t="s">
        <v>44</v>
      </c>
      <c r="C78" s="57">
        <v>4.805</v>
      </c>
      <c r="D78" s="57">
        <v>1.913</v>
      </c>
      <c r="E78" s="47">
        <v>15</v>
      </c>
      <c r="F78" s="47">
        <f t="shared" si="1"/>
        <v>28.695</v>
      </c>
      <c r="G78" s="49" t="s">
        <v>6</v>
      </c>
      <c r="H78" s="49" t="s">
        <v>947</v>
      </c>
    </row>
    <row r="79" spans="1:8" ht="15">
      <c r="A79" s="45" t="s">
        <v>7</v>
      </c>
      <c r="B79" s="46" t="s">
        <v>43</v>
      </c>
      <c r="C79" s="57">
        <v>3.534</v>
      </c>
      <c r="D79" s="57">
        <v>1.343</v>
      </c>
      <c r="E79" s="47">
        <v>15</v>
      </c>
      <c r="F79" s="47">
        <f t="shared" si="1"/>
        <v>20.145</v>
      </c>
      <c r="G79" s="49" t="s">
        <v>6</v>
      </c>
      <c r="H79" s="49" t="s">
        <v>947</v>
      </c>
    </row>
    <row r="80" spans="1:8" s="5" customFormat="1" ht="14.25">
      <c r="A80" s="64"/>
      <c r="B80" s="39"/>
      <c r="C80" s="21">
        <f>SUM(C77:C79)</f>
        <v>10.588999999999999</v>
      </c>
      <c r="D80" s="21">
        <f>SUM(D77:D79)</f>
        <v>5.179</v>
      </c>
      <c r="E80" s="53">
        <v>15</v>
      </c>
      <c r="F80" s="53">
        <f t="shared" si="1"/>
        <v>77.685</v>
      </c>
      <c r="G80" s="39"/>
      <c r="H80" s="30" t="s">
        <v>213</v>
      </c>
    </row>
    <row r="81" spans="1:8" s="5" customFormat="1" ht="14.25">
      <c r="A81" s="64"/>
      <c r="B81" s="39"/>
      <c r="C81" s="21">
        <f>SUM(C15+C36+C42+C45+C47+C49+C54+C59+C61+C66+C68+C76+C80)</f>
        <v>201.505</v>
      </c>
      <c r="D81" s="21">
        <f>SUM(D15+D36+D42+D45+D47+D49+D54+D59+D61+D66+D68+D76+D80)</f>
        <v>58.65899999999999</v>
      </c>
      <c r="E81" s="36"/>
      <c r="F81" s="53">
        <f t="shared" si="1"/>
        <v>879.8849999999999</v>
      </c>
      <c r="G81" s="39"/>
      <c r="H81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6" sqref="G6"/>
    </sheetView>
  </sheetViews>
  <sheetFormatPr defaultColWidth="9.7109375" defaultRowHeight="12.75"/>
  <cols>
    <col min="1" max="1" width="21.140625" style="7" customWidth="1"/>
    <col min="2" max="2" width="10.28125" style="6" customWidth="1"/>
    <col min="3" max="3" width="9.421875" style="6" customWidth="1"/>
    <col min="4" max="4" width="9.28125" style="6" customWidth="1"/>
    <col min="5" max="5" width="9.8515625" style="6" customWidth="1"/>
    <col min="6" max="6" width="10.00390625" style="6" customWidth="1"/>
    <col min="7" max="7" width="11.28125" style="7" customWidth="1"/>
    <col min="8" max="8" width="29.421875" style="7" customWidth="1"/>
    <col min="9" max="16384" width="9.7109375" style="4" customWidth="1"/>
  </cols>
  <sheetData>
    <row r="1" spans="1:8" ht="15">
      <c r="A1" s="85" t="s">
        <v>799</v>
      </c>
      <c r="B1" s="85"/>
      <c r="C1" s="85"/>
      <c r="D1" s="85"/>
      <c r="E1" s="85"/>
      <c r="F1" s="85"/>
      <c r="G1" s="85"/>
      <c r="H1" s="85"/>
    </row>
    <row r="2" spans="1:8" ht="15">
      <c r="A2" s="86" t="s">
        <v>536</v>
      </c>
      <c r="B2" s="86"/>
      <c r="C2" s="86"/>
      <c r="D2" s="86"/>
      <c r="E2" s="86"/>
      <c r="F2" s="86"/>
      <c r="G2" s="86"/>
      <c r="H2" s="86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s="1" customFormat="1" ht="18.75" customHeight="1">
      <c r="A4" s="4"/>
      <c r="B4" s="4"/>
      <c r="C4" s="4"/>
      <c r="D4" s="4"/>
      <c r="E4" s="4"/>
      <c r="F4" s="4"/>
      <c r="G4" s="4"/>
      <c r="H4" s="4"/>
    </row>
    <row r="5" spans="1:8" s="1" customFormat="1" ht="51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s="1" customFormat="1" ht="12.75">
      <c r="A6" s="45" t="s">
        <v>7</v>
      </c>
      <c r="B6" s="46" t="s">
        <v>525</v>
      </c>
      <c r="C6" s="57">
        <v>7.705</v>
      </c>
      <c r="D6" s="57">
        <v>0.439</v>
      </c>
      <c r="E6" s="47">
        <v>17</v>
      </c>
      <c r="F6" s="47">
        <f>D6*17</f>
        <v>7.463</v>
      </c>
      <c r="G6" s="48" t="s">
        <v>6</v>
      </c>
      <c r="H6" s="48" t="s">
        <v>801</v>
      </c>
    </row>
    <row r="7" spans="1:8" s="2" customFormat="1" ht="12.75">
      <c r="A7" s="45" t="s">
        <v>7</v>
      </c>
      <c r="B7" s="46" t="s">
        <v>525</v>
      </c>
      <c r="C7" s="57">
        <v>7.705</v>
      </c>
      <c r="D7" s="57">
        <v>1.319</v>
      </c>
      <c r="E7" s="47">
        <v>17</v>
      </c>
      <c r="F7" s="47">
        <f aca="true" t="shared" si="0" ref="F7:F26">D7*17</f>
        <v>22.423</v>
      </c>
      <c r="G7" s="49" t="s">
        <v>6</v>
      </c>
      <c r="H7" s="49" t="s">
        <v>801</v>
      </c>
    </row>
    <row r="8" spans="1:8" ht="15">
      <c r="A8" s="45" t="s">
        <v>7</v>
      </c>
      <c r="B8" s="46" t="s">
        <v>526</v>
      </c>
      <c r="C8" s="57">
        <v>4.211</v>
      </c>
      <c r="D8" s="57">
        <v>0.902</v>
      </c>
      <c r="E8" s="47">
        <v>17</v>
      </c>
      <c r="F8" s="47">
        <f t="shared" si="0"/>
        <v>15.334</v>
      </c>
      <c r="G8" s="49" t="s">
        <v>6</v>
      </c>
      <c r="H8" s="49" t="s">
        <v>801</v>
      </c>
    </row>
    <row r="9" spans="1:8" ht="15">
      <c r="A9" s="45" t="s">
        <v>7</v>
      </c>
      <c r="B9" s="46" t="s">
        <v>533</v>
      </c>
      <c r="C9" s="57">
        <v>0.824</v>
      </c>
      <c r="D9" s="57">
        <v>0.248</v>
      </c>
      <c r="E9" s="47">
        <v>17</v>
      </c>
      <c r="F9" s="47">
        <f t="shared" si="0"/>
        <v>4.216</v>
      </c>
      <c r="G9" s="49" t="s">
        <v>6</v>
      </c>
      <c r="H9" s="49" t="s">
        <v>801</v>
      </c>
    </row>
    <row r="10" spans="1:8" ht="15">
      <c r="A10" s="45" t="s">
        <v>7</v>
      </c>
      <c r="B10" s="46" t="s">
        <v>906</v>
      </c>
      <c r="C10" s="57">
        <v>0.287</v>
      </c>
      <c r="D10" s="57">
        <v>0.174</v>
      </c>
      <c r="E10" s="47">
        <v>17</v>
      </c>
      <c r="F10" s="47">
        <f t="shared" si="0"/>
        <v>2.9579999999999997</v>
      </c>
      <c r="G10" s="49" t="s">
        <v>6</v>
      </c>
      <c r="H10" s="49" t="s">
        <v>801</v>
      </c>
    </row>
    <row r="11" spans="1:8" ht="15">
      <c r="A11" s="45" t="s">
        <v>7</v>
      </c>
      <c r="B11" s="46" t="s">
        <v>530</v>
      </c>
      <c r="C11" s="57">
        <v>2.118</v>
      </c>
      <c r="D11" s="57">
        <v>0.472</v>
      </c>
      <c r="E11" s="47">
        <v>17</v>
      </c>
      <c r="F11" s="47">
        <f t="shared" si="0"/>
        <v>8.024</v>
      </c>
      <c r="G11" s="49" t="s">
        <v>6</v>
      </c>
      <c r="H11" s="49" t="s">
        <v>801</v>
      </c>
    </row>
    <row r="12" spans="1:8" ht="15">
      <c r="A12" s="45" t="s">
        <v>7</v>
      </c>
      <c r="B12" s="46" t="s">
        <v>531</v>
      </c>
      <c r="C12" s="57">
        <v>0.543</v>
      </c>
      <c r="D12" s="57">
        <v>0.361</v>
      </c>
      <c r="E12" s="47">
        <v>17</v>
      </c>
      <c r="F12" s="47">
        <f t="shared" si="0"/>
        <v>6.137</v>
      </c>
      <c r="G12" s="49" t="s">
        <v>6</v>
      </c>
      <c r="H12" s="49" t="s">
        <v>801</v>
      </c>
    </row>
    <row r="13" spans="1:8" ht="15">
      <c r="A13" s="45" t="s">
        <v>7</v>
      </c>
      <c r="B13" s="46" t="s">
        <v>205</v>
      </c>
      <c r="C13" s="57">
        <v>0.294</v>
      </c>
      <c r="D13" s="57">
        <v>0.224</v>
      </c>
      <c r="E13" s="47">
        <v>17</v>
      </c>
      <c r="F13" s="47">
        <f t="shared" si="0"/>
        <v>3.8080000000000003</v>
      </c>
      <c r="G13" s="49" t="s">
        <v>6</v>
      </c>
      <c r="H13" s="49" t="s">
        <v>801</v>
      </c>
    </row>
    <row r="14" spans="1:8" ht="15">
      <c r="A14" s="45" t="s">
        <v>7</v>
      </c>
      <c r="B14" s="46" t="s">
        <v>532</v>
      </c>
      <c r="C14" s="57">
        <v>0.644</v>
      </c>
      <c r="D14" s="57">
        <v>0.293</v>
      </c>
      <c r="E14" s="47">
        <v>17</v>
      </c>
      <c r="F14" s="47">
        <f t="shared" si="0"/>
        <v>4.981</v>
      </c>
      <c r="G14" s="49" t="s">
        <v>6</v>
      </c>
      <c r="H14" s="49" t="s">
        <v>801</v>
      </c>
    </row>
    <row r="15" spans="1:8" ht="15">
      <c r="A15" s="45" t="s">
        <v>7</v>
      </c>
      <c r="B15" s="46" t="s">
        <v>529</v>
      </c>
      <c r="C15" s="57">
        <v>0.733</v>
      </c>
      <c r="D15" s="57">
        <v>0.664</v>
      </c>
      <c r="E15" s="47">
        <v>17</v>
      </c>
      <c r="F15" s="47">
        <f t="shared" si="0"/>
        <v>11.288</v>
      </c>
      <c r="G15" s="49" t="s">
        <v>6</v>
      </c>
      <c r="H15" s="49" t="s">
        <v>801</v>
      </c>
    </row>
    <row r="16" spans="1:8" ht="15">
      <c r="A16" s="45" t="s">
        <v>7</v>
      </c>
      <c r="B16" s="46" t="s">
        <v>523</v>
      </c>
      <c r="C16" s="57">
        <v>3.968</v>
      </c>
      <c r="D16" s="57">
        <v>2.225</v>
      </c>
      <c r="E16" s="47">
        <v>17</v>
      </c>
      <c r="F16" s="47">
        <f t="shared" si="0"/>
        <v>37.825</v>
      </c>
      <c r="G16" s="49" t="s">
        <v>6</v>
      </c>
      <c r="H16" s="49" t="s">
        <v>801</v>
      </c>
    </row>
    <row r="17" spans="1:8" ht="15">
      <c r="A17" s="45" t="s">
        <v>7</v>
      </c>
      <c r="B17" s="46" t="s">
        <v>522</v>
      </c>
      <c r="C17" s="57">
        <v>3.106</v>
      </c>
      <c r="D17" s="57">
        <v>2.751</v>
      </c>
      <c r="E17" s="47">
        <v>17</v>
      </c>
      <c r="F17" s="47">
        <f t="shared" si="0"/>
        <v>46.766999999999996</v>
      </c>
      <c r="G17" s="49" t="s">
        <v>6</v>
      </c>
      <c r="H17" s="49" t="s">
        <v>801</v>
      </c>
    </row>
    <row r="18" spans="1:8" ht="15">
      <c r="A18" s="45" t="s">
        <v>7</v>
      </c>
      <c r="B18" s="46" t="s">
        <v>528</v>
      </c>
      <c r="C18" s="57">
        <v>5.183</v>
      </c>
      <c r="D18" s="57">
        <v>0.721</v>
      </c>
      <c r="E18" s="47">
        <v>17</v>
      </c>
      <c r="F18" s="47">
        <f t="shared" si="0"/>
        <v>12.257</v>
      </c>
      <c r="G18" s="49" t="s">
        <v>6</v>
      </c>
      <c r="H18" s="49" t="s">
        <v>801</v>
      </c>
    </row>
    <row r="19" spans="1:8" ht="15">
      <c r="A19" s="45" t="s">
        <v>7</v>
      </c>
      <c r="B19" s="46" t="s">
        <v>527</v>
      </c>
      <c r="C19" s="57">
        <v>1</v>
      </c>
      <c r="D19" s="57">
        <v>0.95</v>
      </c>
      <c r="E19" s="47">
        <v>17</v>
      </c>
      <c r="F19" s="47">
        <f t="shared" si="0"/>
        <v>16.15</v>
      </c>
      <c r="G19" s="49" t="s">
        <v>6</v>
      </c>
      <c r="H19" s="49" t="s">
        <v>801</v>
      </c>
    </row>
    <row r="20" spans="1:8" ht="15">
      <c r="A20" s="45" t="s">
        <v>7</v>
      </c>
      <c r="B20" s="46" t="s">
        <v>524</v>
      </c>
      <c r="C20" s="57">
        <v>9.25</v>
      </c>
      <c r="D20" s="57">
        <v>0.105</v>
      </c>
      <c r="E20" s="47">
        <v>17</v>
      </c>
      <c r="F20" s="47">
        <f t="shared" si="0"/>
        <v>1.785</v>
      </c>
      <c r="G20" s="49" t="s">
        <v>6</v>
      </c>
      <c r="H20" s="49" t="s">
        <v>801</v>
      </c>
    </row>
    <row r="21" spans="1:8" ht="15">
      <c r="A21" s="45" t="s">
        <v>7</v>
      </c>
      <c r="B21" s="46" t="s">
        <v>524</v>
      </c>
      <c r="C21" s="57">
        <v>9.25</v>
      </c>
      <c r="D21" s="57">
        <v>0.544</v>
      </c>
      <c r="E21" s="47">
        <v>17</v>
      </c>
      <c r="F21" s="47">
        <f t="shared" si="0"/>
        <v>9.248000000000001</v>
      </c>
      <c r="G21" s="49" t="s">
        <v>6</v>
      </c>
      <c r="H21" s="49" t="s">
        <v>801</v>
      </c>
    </row>
    <row r="22" spans="1:8" ht="15">
      <c r="A22" s="45" t="s">
        <v>7</v>
      </c>
      <c r="B22" s="46" t="s">
        <v>524</v>
      </c>
      <c r="C22" s="57">
        <v>9.25</v>
      </c>
      <c r="D22" s="57">
        <v>2.059</v>
      </c>
      <c r="E22" s="47">
        <v>17</v>
      </c>
      <c r="F22" s="47">
        <f t="shared" si="0"/>
        <v>35.003</v>
      </c>
      <c r="G22" s="49" t="s">
        <v>6</v>
      </c>
      <c r="H22" s="49" t="s">
        <v>801</v>
      </c>
    </row>
    <row r="23" spans="1:8" s="5" customFormat="1" ht="14.25">
      <c r="A23" s="68"/>
      <c r="B23" s="66"/>
      <c r="C23" s="58">
        <f>SUM(C6:C22)</f>
        <v>66.071</v>
      </c>
      <c r="D23" s="58">
        <f>SUM(D6:D22)</f>
        <v>14.451</v>
      </c>
      <c r="E23" s="53">
        <v>17</v>
      </c>
      <c r="F23" s="53">
        <f t="shared" si="0"/>
        <v>245.667</v>
      </c>
      <c r="G23" s="54"/>
      <c r="H23" s="30" t="s">
        <v>213</v>
      </c>
    </row>
    <row r="24" spans="1:8" ht="15">
      <c r="A24" s="45" t="s">
        <v>7</v>
      </c>
      <c r="B24" s="46" t="s">
        <v>535</v>
      </c>
      <c r="C24" s="57">
        <v>6.538</v>
      </c>
      <c r="D24" s="57">
        <v>2.027</v>
      </c>
      <c r="E24" s="47">
        <v>17</v>
      </c>
      <c r="F24" s="47">
        <f t="shared" si="0"/>
        <v>34.459</v>
      </c>
      <c r="G24" s="49" t="s">
        <v>6</v>
      </c>
      <c r="H24" s="49" t="s">
        <v>925</v>
      </c>
    </row>
    <row r="25" spans="1:8" s="5" customFormat="1" ht="14.25">
      <c r="A25" s="68"/>
      <c r="B25" s="66"/>
      <c r="C25" s="58">
        <v>6.538</v>
      </c>
      <c r="D25" s="58">
        <v>2.027</v>
      </c>
      <c r="E25" s="53">
        <v>17</v>
      </c>
      <c r="F25" s="53">
        <f t="shared" si="0"/>
        <v>34.459</v>
      </c>
      <c r="G25" s="54"/>
      <c r="H25" s="30" t="s">
        <v>213</v>
      </c>
    </row>
    <row r="26" spans="1:8" s="5" customFormat="1" ht="14.25">
      <c r="A26" s="64"/>
      <c r="B26" s="39"/>
      <c r="C26" s="21">
        <f>SUM(C23+C25)</f>
        <v>72.609</v>
      </c>
      <c r="D26" s="21">
        <f>SUM(D23+D25)</f>
        <v>16.478</v>
      </c>
      <c r="E26" s="36"/>
      <c r="F26" s="53">
        <f t="shared" si="0"/>
        <v>280.12600000000003</v>
      </c>
      <c r="G26" s="64"/>
      <c r="H26" s="31" t="s">
        <v>286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9.57421875" style="0" customWidth="1"/>
    <col min="2" max="3" width="11.140625" style="0" customWidth="1"/>
    <col min="7" max="7" width="13.421875" style="0" customWidth="1"/>
    <col min="8" max="8" width="27.57421875" style="0" customWidth="1"/>
  </cols>
  <sheetData>
    <row r="1" spans="1:8" ht="12.75">
      <c r="A1" s="85" t="s">
        <v>812</v>
      </c>
      <c r="B1" s="85"/>
      <c r="C1" s="85"/>
      <c r="D1" s="85"/>
      <c r="E1" s="85"/>
      <c r="F1" s="85"/>
      <c r="G1" s="85"/>
      <c r="H1" s="85"/>
    </row>
    <row r="2" spans="1:8" ht="12.75">
      <c r="A2" s="86" t="s">
        <v>536</v>
      </c>
      <c r="B2" s="86"/>
      <c r="C2" s="86"/>
      <c r="D2" s="86"/>
      <c r="E2" s="86"/>
      <c r="F2" s="86"/>
      <c r="G2" s="86"/>
      <c r="H2" s="86"/>
    </row>
    <row r="5" spans="1:8" ht="51">
      <c r="A5" s="17" t="s">
        <v>4</v>
      </c>
      <c r="B5" s="17" t="s">
        <v>198</v>
      </c>
      <c r="C5" s="17" t="s">
        <v>3</v>
      </c>
      <c r="D5" s="17" t="s">
        <v>1</v>
      </c>
      <c r="E5" s="18" t="s">
        <v>199</v>
      </c>
      <c r="F5" s="17" t="s">
        <v>2</v>
      </c>
      <c r="G5" s="17" t="s">
        <v>5</v>
      </c>
      <c r="H5" s="17" t="s">
        <v>0</v>
      </c>
    </row>
    <row r="6" spans="1:8" s="1" customFormat="1" ht="12.75">
      <c r="A6" s="45" t="s">
        <v>7</v>
      </c>
      <c r="B6" s="46" t="s">
        <v>534</v>
      </c>
      <c r="C6" s="57">
        <v>10.23</v>
      </c>
      <c r="D6" s="57">
        <v>1.651</v>
      </c>
      <c r="E6" s="47">
        <v>9</v>
      </c>
      <c r="F6" s="47">
        <f>D6*9</f>
        <v>14.859</v>
      </c>
      <c r="G6" s="48" t="s">
        <v>6</v>
      </c>
      <c r="H6" s="48" t="s">
        <v>801</v>
      </c>
    </row>
    <row r="7" spans="1:8" s="1" customFormat="1" ht="12.75">
      <c r="A7" s="45" t="s">
        <v>7</v>
      </c>
      <c r="B7" s="46" t="s">
        <v>534</v>
      </c>
      <c r="C7" s="57">
        <v>10.23</v>
      </c>
      <c r="D7" s="57">
        <v>2.385</v>
      </c>
      <c r="E7" s="47">
        <v>9</v>
      </c>
      <c r="F7" s="47">
        <f aca="true" t="shared" si="0" ref="F7:F14">D7*9</f>
        <v>21.464999999999996</v>
      </c>
      <c r="G7" s="49" t="s">
        <v>6</v>
      </c>
      <c r="H7" s="49" t="s">
        <v>801</v>
      </c>
    </row>
    <row r="8" spans="1:8" s="1" customFormat="1" ht="12.75">
      <c r="A8" s="45" t="s">
        <v>7</v>
      </c>
      <c r="B8" s="46" t="s">
        <v>540</v>
      </c>
      <c r="C8" s="57">
        <v>0.492</v>
      </c>
      <c r="D8" s="57">
        <v>0.46</v>
      </c>
      <c r="E8" s="47">
        <v>9</v>
      </c>
      <c r="F8" s="47">
        <f t="shared" si="0"/>
        <v>4.140000000000001</v>
      </c>
      <c r="G8" s="49" t="s">
        <v>6</v>
      </c>
      <c r="H8" s="49" t="s">
        <v>801</v>
      </c>
    </row>
    <row r="9" spans="1:8" s="1" customFormat="1" ht="12.75">
      <c r="A9" s="45" t="s">
        <v>7</v>
      </c>
      <c r="B9" s="46" t="s">
        <v>538</v>
      </c>
      <c r="C9" s="57">
        <v>4.503</v>
      </c>
      <c r="D9" s="57">
        <v>4.097</v>
      </c>
      <c r="E9" s="47">
        <v>9</v>
      </c>
      <c r="F9" s="47">
        <f t="shared" si="0"/>
        <v>36.873000000000005</v>
      </c>
      <c r="G9" s="49" t="s">
        <v>6</v>
      </c>
      <c r="H9" s="49" t="s">
        <v>801</v>
      </c>
    </row>
    <row r="10" spans="1:8" s="1" customFormat="1" ht="12.75">
      <c r="A10" s="45" t="s">
        <v>7</v>
      </c>
      <c r="B10" s="46" t="s">
        <v>537</v>
      </c>
      <c r="C10" s="57">
        <v>2.096</v>
      </c>
      <c r="D10" s="57">
        <v>1.745</v>
      </c>
      <c r="E10" s="47">
        <v>9</v>
      </c>
      <c r="F10" s="47">
        <f t="shared" si="0"/>
        <v>15.705000000000002</v>
      </c>
      <c r="G10" s="49" t="s">
        <v>6</v>
      </c>
      <c r="H10" s="49" t="s">
        <v>801</v>
      </c>
    </row>
    <row r="11" spans="1:8" s="1" customFormat="1" ht="12.75">
      <c r="A11" s="45" t="s">
        <v>7</v>
      </c>
      <c r="B11" s="46" t="s">
        <v>907</v>
      </c>
      <c r="C11" s="57">
        <v>2.047</v>
      </c>
      <c r="D11" s="57">
        <v>0.752</v>
      </c>
      <c r="E11" s="47">
        <v>9</v>
      </c>
      <c r="F11" s="47">
        <f t="shared" si="0"/>
        <v>6.768</v>
      </c>
      <c r="G11" s="49" t="s">
        <v>6</v>
      </c>
      <c r="H11" s="49" t="s">
        <v>801</v>
      </c>
    </row>
    <row r="12" spans="1:8" s="1" customFormat="1" ht="12.75">
      <c r="A12" s="45" t="s">
        <v>7</v>
      </c>
      <c r="B12" s="46" t="s">
        <v>539</v>
      </c>
      <c r="C12" s="57">
        <v>1.342</v>
      </c>
      <c r="D12" s="57">
        <v>0.558</v>
      </c>
      <c r="E12" s="47">
        <v>9</v>
      </c>
      <c r="F12" s="47">
        <f t="shared" si="0"/>
        <v>5.022</v>
      </c>
      <c r="G12" s="49" t="s">
        <v>6</v>
      </c>
      <c r="H12" s="49" t="s">
        <v>801</v>
      </c>
    </row>
    <row r="13" spans="1:8" s="1" customFormat="1" ht="12.75">
      <c r="A13" s="45" t="s">
        <v>7</v>
      </c>
      <c r="B13" s="46" t="s">
        <v>525</v>
      </c>
      <c r="C13" s="57">
        <v>7.705</v>
      </c>
      <c r="D13" s="57">
        <v>0.13</v>
      </c>
      <c r="E13" s="47">
        <v>9</v>
      </c>
      <c r="F13" s="47">
        <f t="shared" si="0"/>
        <v>1.17</v>
      </c>
      <c r="G13" s="49" t="s">
        <v>6</v>
      </c>
      <c r="H13" s="49" t="s">
        <v>801</v>
      </c>
    </row>
    <row r="14" spans="1:8" s="2" customFormat="1" ht="12.75">
      <c r="A14" s="68"/>
      <c r="B14" s="66"/>
      <c r="C14" s="58">
        <v>38.645</v>
      </c>
      <c r="D14" s="58">
        <v>11.778</v>
      </c>
      <c r="E14" s="53">
        <v>9</v>
      </c>
      <c r="F14" s="53">
        <f t="shared" si="0"/>
        <v>106.00200000000001</v>
      </c>
      <c r="G14" s="54"/>
      <c r="H14" s="30" t="s">
        <v>213</v>
      </c>
    </row>
    <row r="15" spans="1:8" s="2" customFormat="1" ht="12.75">
      <c r="A15" s="37"/>
      <c r="B15" s="37"/>
      <c r="C15" s="58">
        <v>38.645</v>
      </c>
      <c r="D15" s="58">
        <v>11.778</v>
      </c>
      <c r="E15" s="53"/>
      <c r="F15" s="53">
        <f>D15*9</f>
        <v>106.00200000000001</v>
      </c>
      <c r="G15" s="37"/>
      <c r="H15" s="31" t="s">
        <v>286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AGROSTAT</dc:creator>
  <cp:keywords/>
  <dc:description/>
  <cp:lastModifiedBy>Потребител на Windows</cp:lastModifiedBy>
  <cp:lastPrinted>2018-10-02T13:01:48Z</cp:lastPrinted>
  <dcterms:created xsi:type="dcterms:W3CDTF">1996-10-14T23:33:28Z</dcterms:created>
  <dcterms:modified xsi:type="dcterms:W3CDTF">2020-12-03T10:04:16Z</dcterms:modified>
  <cp:category/>
  <cp:version/>
  <cp:contentType/>
  <cp:contentStatus/>
</cp:coreProperties>
</file>