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<sst xmlns="http://schemas.openxmlformats.org/spreadsheetml/2006/main" count="2731" uniqueCount="2083">
  <si>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</si>
  <si>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</si>
  <si>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</si>
  <si>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</si>
  <si>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</si>
  <si>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</si>
  <si>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</si>
  <si>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</si>
  <si>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</si>
  <si>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</si>
  <si>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</si>
  <si>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</si>
  <si>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</si>
  <si>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</si>
  <si>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</si>
  <si>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</si>
  <si>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</si>
  <si>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</si>
  <si>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</si>
  <si>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</si>
  <si>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</si>
  <si>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</si>
  <si>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</si>
  <si>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</si>
  <si>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</si>
  <si>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</si>
  <si>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</si>
  <si>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</si>
  <si>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</si>
  <si>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</si>
  <si>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</si>
  <si>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</si>
  <si>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</si>
  <si>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</si>
  <si>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</si>
  <si>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</si>
  <si>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</si>
  <si>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</si>
  <si>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</si>
  <si>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</si>
  <si>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</si>
  <si>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</si>
  <si>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</si>
  <si>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</si>
  <si>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</si>
  <si>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</si>
  <si>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</si>
  <si>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</si>
  <si>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</si>
  <si>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</si>
  <si>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</si>
  <si>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</si>
  <si>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</si>
  <si>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</si>
  <si>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</si>
  <si>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</si>
  <si>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</si>
  <si>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</si>
  <si>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</si>
  <si>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</si>
  <si>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</si>
  <si>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</si>
  <si>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</si>
  <si>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</si>
  <si>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</si>
  <si>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</si>
  <si>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</si>
  <si>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</si>
  <si>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</si>
  <si>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</si>
  <si>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</si>
  <si>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</si>
  <si>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</si>
  <si>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</si>
  <si>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</si>
  <si>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</si>
  <si>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</si>
  <si>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</si>
  <si>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</si>
  <si>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</si>
  <si>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</si>
  <si>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</si>
  <si>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</si>
  <si>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</si>
  <si>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</si>
  <si>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</si>
  <si>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</si>
  <si>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</si>
  <si>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</si>
  <si>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</si>
  <si>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</si>
  <si>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</si>
  <si>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</si>
  <si>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</si>
  <si>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</si>
  <si>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</si>
  <si>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</si>
  <si>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</si>
  <si>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</si>
  <si>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</si>
  <si>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</si>
  <si>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</si>
  <si>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</si>
  <si>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</si>
  <si>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</si>
  <si>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</si>
  <si>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</si>
  <si>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</si>
  <si>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</si>
  <si>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</si>
  <si>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</si>
  <si>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</si>
  <si>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</si>
  <si>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</si>
  <si>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</si>
  <si>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</si>
  <si>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</si>
  <si>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</si>
  <si>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</si>
  <si>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</si>
  <si>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</si>
  <si>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</si>
  <si>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</si>
  <si>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</si>
  <si>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</si>
  <si>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</si>
  <si>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</si>
  <si>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</si>
  <si>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</si>
  <si>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</si>
  <si>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</si>
  <si>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</si>
  <si>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</si>
  <si>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</si>
  <si>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</si>
  <si>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</si>
  <si>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</si>
  <si>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</si>
  <si>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</si>
  <si>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</si>
  <si>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</si>
  <si>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</si>
  <si>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</si>
  <si>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</si>
  <si>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</si>
  <si>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</si>
  <si>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</si>
  <si>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</si>
  <si>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</si>
  <si>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</si>
  <si>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</si>
  <si>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</si>
  <si>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</si>
  <si>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</si>
  <si>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</si>
  <si>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</si>
  <si>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</si>
  <si>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</si>
  <si>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</si>
  <si>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</si>
  <si>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</si>
  <si>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</si>
  <si>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</si>
  <si>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</si>
  <si>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</si>
  <si>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</si>
  <si>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</si>
  <si>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</si>
  <si>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</si>
  <si>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</si>
  <si>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</si>
  <si>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</si>
  <si>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</si>
  <si>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</si>
  <si>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</si>
  <si>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</si>
  <si>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</si>
  <si>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</si>
  <si>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</si>
  <si>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</si>
  <si>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</si>
  <si>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</si>
  <si>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</si>
  <si>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</si>
  <si>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</si>
  <si>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</si>
  <si>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</si>
  <si>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</si>
  <si>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</si>
  <si>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</si>
  <si>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</si>
  <si>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</si>
  <si>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</si>
  <si>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</si>
  <si>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</si>
  <si>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</si>
  <si>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</si>
  <si>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</si>
  <si>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</si>
  <si>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</si>
  <si>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</si>
  <si>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</si>
  <si>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</si>
  <si>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</si>
  <si>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</si>
  <si>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</si>
  <si>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</si>
  <si>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</si>
  <si>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</si>
  <si>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</si>
  <si>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</si>
  <si>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</si>
  <si>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</si>
  <si>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</si>
  <si>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</si>
  <si>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</si>
  <si>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</si>
  <si>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</si>
  <si>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</si>
  <si>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</si>
  <si>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</si>
  <si>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</si>
  <si>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</si>
  <si>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</si>
  <si>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</si>
  <si>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</si>
  <si>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</si>
  <si>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</si>
  <si>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</si>
  <si>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</si>
  <si>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</si>
  <si>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</si>
  <si>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</si>
  <si>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</si>
  <si>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</si>
  <si>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</si>
  <si>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</si>
  <si>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</si>
  <si>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</si>
  <si>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</si>
  <si>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</si>
  <si>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</si>
  <si>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</si>
  <si>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</si>
  <si>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</si>
  <si>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</si>
  <si>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</si>
  <si>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</si>
  <si>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</si>
  <si>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</si>
  <si>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</si>
  <si>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</si>
  <si>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</si>
  <si>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</si>
  <si>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</si>
  <si>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</si>
  <si>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</si>
  <si>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</si>
  <si>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</si>
  <si>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</si>
  <si>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</si>
  <si>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</si>
  <si>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</si>
  <si>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</si>
  <si>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</si>
  <si>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</si>
  <si>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</si>
  <si>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</si>
  <si>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</si>
  <si>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</si>
  <si>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</si>
  <si>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</si>
  <si>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</si>
  <si>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</si>
  <si>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</si>
  <si>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</si>
  <si>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</si>
  <si>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</si>
  <si>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</si>
  <si>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</si>
  <si>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</si>
  <si>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</si>
  <si>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</si>
  <si>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</si>
  <si>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</si>
  <si>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</si>
  <si>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</si>
  <si>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</si>
  <si>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</si>
  <si>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</si>
  <si>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</si>
  <si>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</si>
  <si>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</si>
  <si>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</si>
  <si>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</si>
  <si>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</si>
  <si>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</si>
  <si>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</si>
  <si>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</si>
  <si>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</si>
  <si>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</si>
  <si>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</si>
  <si>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</si>
  <si>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</si>
  <si>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</si>
  <si>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</si>
  <si>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</si>
  <si>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</si>
  <si>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</si>
  <si>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</si>
  <si>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</si>
  <si>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</si>
  <si>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</si>
  <si>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</si>
  <si>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</si>
  <si>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</si>
  <si>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</si>
  <si>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</si>
  <si>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</si>
  <si>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</si>
  <si>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</si>
  <si>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</si>
  <si>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</si>
  <si>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</si>
  <si>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</si>
  <si>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</si>
  <si>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</si>
  <si>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</si>
  <si>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</si>
  <si>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</si>
  <si>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</si>
  <si>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</si>
  <si>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</si>
  <si>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</si>
  <si>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</si>
  <si>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</si>
  <si>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</si>
  <si>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</si>
  <si>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</si>
  <si>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</si>
  <si>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</si>
  <si>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</si>
  <si>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</si>
  <si>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</si>
  <si>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</si>
  <si>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</si>
  <si>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</si>
  <si>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</si>
  <si>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</si>
  <si>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</si>
  <si>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</si>
  <si>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</si>
  <si>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</si>
  <si>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</si>
  <si>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</si>
  <si>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</si>
  <si>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</si>
  <si>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</si>
  <si>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</si>
  <si>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</si>
  <si>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</si>
  <si>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</si>
  <si>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</si>
  <si>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</si>
  <si>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</si>
  <si>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</si>
  <si>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</si>
  <si>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</si>
  <si>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</si>
  <si>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</si>
  <si>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</si>
  <si>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</si>
  <si>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</si>
  <si>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</si>
  <si>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</si>
  <si>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</si>
  <si>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</si>
  <si>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</si>
  <si>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</si>
  <si>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</si>
  <si>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</si>
  <si>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</si>
  <si>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</si>
  <si>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</si>
  <si>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</si>
  <si>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</si>
  <si>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</si>
  <si>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</si>
  <si>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</si>
  <si>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</si>
  <si>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</si>
  <si>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</si>
  <si>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</si>
  <si>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</si>
  <si>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</si>
  <si>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</si>
  <si>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</si>
  <si>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</si>
  <si>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</si>
  <si>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</si>
  <si>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</si>
  <si>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</si>
  <si>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</si>
  <si>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</si>
  <si>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</si>
  <si>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</si>
  <si>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</si>
  <si>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</si>
  <si>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</si>
  <si>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</si>
  <si>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</si>
  <si>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</si>
  <si>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</si>
  <si>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</si>
  <si>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</si>
  <si>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</si>
  <si>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</si>
  <si>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</si>
  <si>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</si>
  <si>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</si>
  <si>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</si>
  <si>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</si>
  <si>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</si>
  <si>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</si>
  <si>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</si>
  <si>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</si>
  <si>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</si>
  <si>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</si>
  <si>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</si>
  <si>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</si>
  <si>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</si>
  <si>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</si>
  <si>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</si>
  <si>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</si>
  <si>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</si>
  <si>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</si>
  <si>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</si>
  <si>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</si>
  <si>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</si>
  <si>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</si>
  <si>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</si>
  <si>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</si>
  <si>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</si>
  <si>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</si>
  <si>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</si>
  <si>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</si>
  <si>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</si>
  <si>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</si>
  <si>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</si>
  <si>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</si>
  <si>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</si>
  <si>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</si>
  <si>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</si>
  <si>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</si>
  <si>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</si>
  <si>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</si>
  <si>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</si>
  <si>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</si>
  <si>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</si>
  <si>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</si>
  <si>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</si>
  <si>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</si>
  <si>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</si>
  <si>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</si>
  <si>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</si>
  <si>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</si>
  <si>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</si>
  <si>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</si>
  <si>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</si>
  <si>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</si>
  <si>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</si>
  <si>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</si>
  <si>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</si>
  <si>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</si>
  <si>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</si>
  <si>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</si>
  <si>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</si>
  <si>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</si>
  <si>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</si>
  <si>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</si>
  <si>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</si>
  <si>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</si>
  <si>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</si>
  <si>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</si>
  <si>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</si>
  <si>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</si>
  <si>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</si>
  <si>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</si>
  <si>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</si>
  <si>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</si>
  <si>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</si>
  <si>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</si>
  <si>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</si>
  <si>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</si>
  <si>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</si>
  <si>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</si>
  <si>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</si>
  <si>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</si>
  <si>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</si>
  <si>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</si>
  <si>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</si>
  <si>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</si>
  <si>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</si>
  <si>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</si>
  <si>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</si>
  <si>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</si>
  <si>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</si>
  <si>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</si>
  <si>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</si>
  <si>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</si>
  <si>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</si>
  <si>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</si>
  <si>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</si>
  <si>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</si>
  <si>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</si>
  <si>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</si>
  <si>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</si>
  <si>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</si>
  <si>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</si>
  <si>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</si>
  <si>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</si>
  <si>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</si>
  <si>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</si>
  <si>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</si>
  <si>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</si>
  <si>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</si>
  <si>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</si>
  <si>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</si>
  <si>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</si>
  <si>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</si>
  <si>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</si>
  <si>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</si>
  <si>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</si>
  <si>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</si>
  <si>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</si>
  <si>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</si>
  <si>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</si>
  <si>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</si>
  <si>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</si>
  <si>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</si>
  <si>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</si>
  <si>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</si>
  <si>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</si>
  <si>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</si>
  <si>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</si>
  <si>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</si>
  <si>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</si>
  <si>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</si>
  <si>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</si>
  <si>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</si>
  <si>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</si>
  <si>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</si>
  <si>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</si>
  <si>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</si>
  <si>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</si>
  <si>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</si>
  <si>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</si>
  <si>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</si>
  <si>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</si>
  <si>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</si>
  <si>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</si>
  <si>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</si>
  <si>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</si>
  <si>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</si>
  <si>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</si>
  <si>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</si>
  <si>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</si>
  <si>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</si>
  <si>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</si>
  <si>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</si>
  <si>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</si>
  <si>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</si>
  <si>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</si>
  <si>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</si>
  <si>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</si>
  <si>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</si>
  <si>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</si>
  <si>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</si>
  <si>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</si>
  <si>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</si>
  <si>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</si>
  <si>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</si>
  <si>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</si>
  <si>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</si>
  <si>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</si>
  <si>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</si>
  <si>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</si>
  <si>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</si>
  <si>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</si>
  <si>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</si>
  <si>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</si>
  <si>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</si>
  <si>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</si>
  <si>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</si>
  <si>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</si>
  <si>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</si>
  <si>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</si>
  <si>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</si>
  <si>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</si>
  <si>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</si>
  <si>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</si>
  <si>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</si>
  <si>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</si>
  <si>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</si>
  <si>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</si>
  <si>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</si>
  <si>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</si>
  <si>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</si>
  <si>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</si>
  <si>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</si>
  <si>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</si>
  <si>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</si>
  <si>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</si>
  <si>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</si>
  <si>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</si>
  <si>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</si>
  <si>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</si>
  <si>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</si>
  <si>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</si>
  <si>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</si>
  <si>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</si>
  <si>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</si>
  <si>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</si>
  <si>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</si>
  <si>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</si>
  <si>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</si>
  <si>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</si>
  <si>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</si>
  <si>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</si>
  <si>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</si>
  <si>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</si>
  <si>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</si>
  <si>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</si>
  <si>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</si>
  <si>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</si>
  <si>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</si>
  <si>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</si>
  <si>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</si>
  <si>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</si>
  <si>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</si>
  <si>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</si>
  <si>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</si>
  <si>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</si>
  <si>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</si>
  <si>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</si>
  <si>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</si>
  <si>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</si>
  <si>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</si>
  <si>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</si>
  <si>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</si>
  <si>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</si>
  <si>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</si>
  <si>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</si>
  <si>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</si>
  <si>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</si>
  <si>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</si>
  <si>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</si>
  <si>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</si>
  <si>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</si>
  <si>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</si>
  <si>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</si>
  <si>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</si>
  <si>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</si>
  <si>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</si>
  <si>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</si>
  <si>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</si>
  <si>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</si>
  <si>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</si>
  <si>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</si>
  <si>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</si>
  <si>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</si>
  <si>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</si>
  <si>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</si>
  <si>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</si>
  <si>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</si>
  <si>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</si>
  <si>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</si>
  <si>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</si>
  <si>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</si>
  <si>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</si>
  <si>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</si>
  <si>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</si>
  <si>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</si>
  <si>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</si>
  <si>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</si>
  <si>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</si>
  <si>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</si>
  <si>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</si>
  <si>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</si>
  <si>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</si>
  <si>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</si>
  <si>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</si>
  <si>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</si>
  <si>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</si>
  <si>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</si>
  <si>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</si>
  <si>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</si>
  <si>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</si>
  <si>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</si>
  <si>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</si>
  <si>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</si>
  <si>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</si>
  <si>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</si>
  <si>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</si>
  <si>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</si>
  <si>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</si>
  <si>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</si>
  <si>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</si>
  <si>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</si>
  <si>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</si>
  <si>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</si>
  <si>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</si>
  <si>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</si>
  <si>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</si>
  <si>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</si>
  <si>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</si>
  <si>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</si>
  <si>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</si>
  <si>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</si>
  <si>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</si>
  <si>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</si>
  <si>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</si>
  <si>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</si>
  <si>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</si>
  <si>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</si>
  <si>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</si>
  <si>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</si>
  <si>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</si>
  <si>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</si>
  <si>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</si>
  <si>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</si>
  <si>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</si>
  <si>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</si>
  <si>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</si>
  <si>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</si>
  <si>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</si>
  <si>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</si>
  <si>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</si>
  <si>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</si>
  <si>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</si>
  <si>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</si>
  <si>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</si>
  <si>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</si>
  <si>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</si>
  <si>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</si>
  <si>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</si>
  <si>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</si>
  <si>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</si>
  <si>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</si>
  <si>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</si>
  <si>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</si>
  <si>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</si>
  <si>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</si>
  <si>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</si>
  <si>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</si>
  <si>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</si>
  <si>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</si>
  <si>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</si>
  <si>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</si>
  <si>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</si>
  <si>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</si>
  <si>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</si>
  <si>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</si>
  <si>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</si>
  <si>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</si>
  <si>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</si>
  <si>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</si>
  <si>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</si>
  <si>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</si>
  <si>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</si>
  <si>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</si>
  <si>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</si>
  <si>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</si>
  <si>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</si>
  <si>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</si>
  <si>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</si>
  <si>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</si>
  <si>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</si>
  <si>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</si>
  <si>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</si>
  <si>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</si>
  <si>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</si>
  <si>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</si>
  <si>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</si>
  <si>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</si>
  <si>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</si>
  <si>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</si>
  <si>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</si>
  <si>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</si>
  <si>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</si>
  <si>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</si>
  <si>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</si>
  <si>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</si>
  <si>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</si>
  <si>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</si>
  <si>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</si>
  <si>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</si>
  <si>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</si>
  <si>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</si>
  <si>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</si>
  <si>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</si>
  <si>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</si>
  <si>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</si>
  <si>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</si>
  <si>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</si>
  <si>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</si>
  <si>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</si>
  <si>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</si>
  <si>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</si>
  <si>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</si>
  <si>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</si>
  <si>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</si>
  <si>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</si>
  <si>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</si>
  <si>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</si>
  <si>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</si>
  <si>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</si>
  <si>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</si>
  <si>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</si>
  <si>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</si>
  <si>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</si>
  <si>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</si>
  <si>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</si>
  <si>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</si>
  <si>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</si>
  <si>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</si>
  <si>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</si>
  <si>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</si>
  <si>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</si>
  <si>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</si>
  <si>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</si>
  <si>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</si>
  <si>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</si>
  <si>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</si>
  <si>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</si>
  <si>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</si>
  <si>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</si>
  <si>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</si>
  <si>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</si>
  <si>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</si>
  <si>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</si>
  <si>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</si>
  <si>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</si>
  <si>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</si>
  <si>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</si>
  <si>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</si>
  <si>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</si>
  <si>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</si>
  <si>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</si>
  <si>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</si>
  <si>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</si>
  <si>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</si>
  <si>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</si>
  <si>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</si>
  <si>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</si>
  <si>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</si>
  <si>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</si>
  <si>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</si>
  <si>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</si>
  <si>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</si>
  <si>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</si>
  <si>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</si>
  <si>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</si>
  <si>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</si>
  <si>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</si>
  <si>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</si>
  <si>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</si>
  <si>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</si>
  <si>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</si>
  <si>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</si>
  <si>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</si>
  <si>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</si>
  <si>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</si>
  <si>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</si>
  <si>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</si>
  <si>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</si>
  <si>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</si>
  <si>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</si>
  <si>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</si>
  <si>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</si>
  <si>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</si>
  <si>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</si>
  <si>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</si>
  <si>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</si>
  <si>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</si>
  <si>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</si>
  <si>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</si>
  <si>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</si>
  <si>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</si>
  <si>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</si>
  <si>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</si>
  <si>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</si>
  <si>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</si>
  <si>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</si>
  <si>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</si>
  <si>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</si>
  <si>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</si>
  <si>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</si>
  <si>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</si>
  <si>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</si>
  <si>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</si>
  <si>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</si>
  <si>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</si>
  <si>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</si>
  <si>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</si>
  <si>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</si>
  <si>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</si>
  <si>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</si>
  <si>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</si>
  <si>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</si>
  <si>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</si>
  <si>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</si>
  <si>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</si>
  <si>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</si>
  <si>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</si>
  <si>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</si>
  <si>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</si>
  <si>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</si>
  <si>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</si>
  <si>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</si>
  <si>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</si>
  <si>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</si>
  <si>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</si>
  <si>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</si>
  <si>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</si>
  <si>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</si>
  <si>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</si>
  <si>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</si>
  <si>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</si>
  <si>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</si>
  <si>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</si>
  <si>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</si>
  <si>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</si>
  <si>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</si>
  <si>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</si>
  <si>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</si>
  <si>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</si>
  <si>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</si>
  <si>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</si>
  <si>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</si>
  <si>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</si>
  <si>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</si>
  <si>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</si>
  <si>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</si>
  <si>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</si>
  <si>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</si>
  <si>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</si>
  <si>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</si>
  <si>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</si>
  <si>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</si>
  <si>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</si>
  <si>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</si>
  <si>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</si>
  <si>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</si>
  <si>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</si>
  <si>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</si>
  <si>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</si>
  <si>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</si>
  <si>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</si>
  <si>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</si>
  <si>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</si>
  <si>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</si>
  <si>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</si>
  <si>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</si>
  <si>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</si>
  <si>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</si>
  <si>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</si>
  <si>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</si>
  <si>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</si>
  <si>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</si>
  <si>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</si>
  <si>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</si>
  <si>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</si>
  <si>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</si>
  <si>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</si>
  <si>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</si>
  <si>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</si>
  <si>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</si>
  <si>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</si>
  <si>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</si>
  <si>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</si>
  <si>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</si>
  <si>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</si>
  <si>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</si>
  <si>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</si>
  <si>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</si>
  <si>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</si>
  <si>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</si>
  <si>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</si>
  <si>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</si>
  <si>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</si>
  <si>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</si>
  <si>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</si>
  <si>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</si>
  <si>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</si>
  <si>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</si>
  <si>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</si>
  <si>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</si>
  <si>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</si>
  <si>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</si>
  <si>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</si>
  <si>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</si>
  <si>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</si>
  <si>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</si>
  <si>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</si>
  <si>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</si>
  <si>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</si>
  <si>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</si>
  <si>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</si>
  <si>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</si>
  <si>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</si>
  <si>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</si>
  <si>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</si>
  <si>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</si>
  <si>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</si>
  <si>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</si>
  <si>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</si>
  <si>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</si>
  <si>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</si>
  <si>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</si>
  <si>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</si>
  <si>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</si>
  <si>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</si>
  <si>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</si>
  <si>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</si>
  <si>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</si>
  <si>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</si>
  <si>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</si>
  <si>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</si>
  <si>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</si>
  <si>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</si>
  <si>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</si>
  <si>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</si>
  <si>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</si>
  <si>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</si>
  <si>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</si>
  <si>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</si>
  <si>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</si>
  <si>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</si>
  <si>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</si>
  <si>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</si>
  <si>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</si>
  <si>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</si>
  <si>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</si>
  <si>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</si>
  <si>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</si>
  <si>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</si>
  <si>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</si>
  <si>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</si>
  <si>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</si>
  <si>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</si>
  <si>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</si>
  <si>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</si>
  <si>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</si>
  <si>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</si>
  <si>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</si>
  <si>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</si>
  <si>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</si>
  <si>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</si>
  <si>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</si>
  <si>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</si>
  <si>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</si>
  <si>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</si>
  <si>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</si>
  <si>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</si>
  <si>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</si>
  <si>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</si>
  <si>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</si>
  <si>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</si>
  <si>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</si>
  <si>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</si>
  <si>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</si>
  <si>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</si>
  <si>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</si>
  <si>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</si>
  <si>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</si>
  <si>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</si>
  <si>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</si>
  <si>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</si>
  <si>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</si>
  <si>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</si>
  <si>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</si>
  <si>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</si>
  <si>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</si>
  <si>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</si>
  <si>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</si>
  <si>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</si>
  <si>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</si>
  <si>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</si>
  <si>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</si>
  <si>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</si>
  <si>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</si>
  <si>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</si>
  <si>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</si>
  <si>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</si>
  <si>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</si>
  <si>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</si>
  <si>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</si>
  <si>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</si>
  <si>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</si>
  <si>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</si>
  <si>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</si>
  <si>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</si>
  <si>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</si>
  <si>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</si>
  <si>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</si>
  <si>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</si>
  <si>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</si>
  <si>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</si>
  <si>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</si>
  <si>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</si>
  <si>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</si>
  <si>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</si>
  <si>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</si>
  <si>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</si>
  <si>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</si>
  <si>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</si>
  <si>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</si>
  <si>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</si>
  <si>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</si>
  <si>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</si>
  <si>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</si>
  <si>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</si>
  <si>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</si>
  <si>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</si>
  <si>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</si>
  <si>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</si>
  <si>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</si>
  <si>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</si>
  <si>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</si>
  <si>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</si>
  <si>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</si>
  <si>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</si>
  <si>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</si>
  <si>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</si>
  <si>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</si>
  <si>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</si>
  <si>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</si>
  <si>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</si>
  <si>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</si>
  <si>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</si>
  <si>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</si>
  <si>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</si>
  <si>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</si>
  <si>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</si>
  <si>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</si>
  <si>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</si>
  <si>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</si>
  <si>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</si>
  <si>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</si>
  <si>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</si>
  <si>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</si>
  <si>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</si>
  <si>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</si>
  <si>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</si>
  <si>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</si>
  <si>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</si>
  <si>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</si>
  <si>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</si>
  <si>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</si>
  <si>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</si>
  <si>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</si>
  <si>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</si>
  <si>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</si>
  <si>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</si>
  <si>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</si>
  <si>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</si>
  <si>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</si>
  <si>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</si>
  <si>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</si>
  <si>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</si>
  <si>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</si>
  <si>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</si>
  <si>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</si>
  <si>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</si>
  <si>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</si>
  <si>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</si>
  <si>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</si>
  <si>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</si>
  <si>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</si>
  <si>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</si>
  <si>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</si>
  <si>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</si>
  <si>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</si>
  <si>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</si>
  <si>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</si>
  <si>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</si>
  <si>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</si>
  <si>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</si>
  <si>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</si>
  <si>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</si>
  <si>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</si>
  <si>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</si>
  <si>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</si>
  <si>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</si>
  <si>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</si>
  <si>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</si>
  <si>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</si>
  <si>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</si>
  <si>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</si>
  <si>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</si>
  <si>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</si>
  <si>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</si>
  <si>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</si>
  <si>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</si>
  <si>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</si>
  <si>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</si>
  <si>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</si>
  <si>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</si>
  <si>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</si>
  <si>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</si>
  <si>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</si>
  <si>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</si>
  <si>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</si>
  <si>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</si>
  <si>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</si>
  <si>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</si>
  <si>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</si>
  <si>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</si>
  <si>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</si>
  <si>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</si>
  <si>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</si>
  <si>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</si>
  <si>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</si>
  <si>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</si>
  <si>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</si>
  <si>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</si>
  <si>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</si>
  <si>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</si>
  <si>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</si>
  <si>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</si>
  <si>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</si>
  <si>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</si>
  <si>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</si>
  <si>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</si>
  <si>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</si>
  <si>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</si>
  <si>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</si>
  <si>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</si>
  <si>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</si>
  <si>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</si>
  <si>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</si>
  <si>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</si>
  <si>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</si>
  <si>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</si>
  <si>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</si>
  <si>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</si>
  <si>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</si>
  <si>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</si>
  <si>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</si>
  <si>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</si>
  <si>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</si>
  <si>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</si>
  <si>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</si>
  <si>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</si>
  <si>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</si>
  <si>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</si>
  <si>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</si>
  <si>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</si>
  <si>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</si>
  <si>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</si>
  <si>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</si>
  <si>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</si>
  <si>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</si>
  <si>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</si>
  <si>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</si>
  <si>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</si>
  <si>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</si>
  <si>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</si>
  <si>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</si>
  <si>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</si>
  <si>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</si>
  <si>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</si>
  <si>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</si>
  <si>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</si>
  <si>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</si>
  <si>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</si>
  <si>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</si>
  <si>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</si>
  <si>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</si>
  <si>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</si>
  <si>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</si>
  <si>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</si>
  <si>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</si>
  <si>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</si>
  <si>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</si>
  <si>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</si>
  <si>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</si>
  <si>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</si>
  <si>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</si>
  <si>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</si>
  <si>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</si>
  <si>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</si>
  <si>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</si>
  <si>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</si>
  <si>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</si>
  <si>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</si>
  <si>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</si>
  <si>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</si>
  <si>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</si>
  <si>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</si>
  <si>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</si>
  <si>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</si>
  <si>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</si>
  <si>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</si>
  <si>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</si>
  <si>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</si>
  <si>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</si>
  <si>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</si>
  <si>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</si>
  <si>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</si>
  <si>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</si>
  <si>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</si>
  <si>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</si>
  <si>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</si>
  <si>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</si>
  <si>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</si>
  <si>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</si>
  <si>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</si>
  <si>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</si>
  <si>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</si>
  <si>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</si>
  <si>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</si>
  <si>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</si>
  <si>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</si>
  <si>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</si>
  <si>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</si>
  <si>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</si>
  <si>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</si>
  <si>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</si>
  <si>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</si>
  <si>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</si>
  <si>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</si>
  <si>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</si>
  <si>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</si>
  <si>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</si>
  <si>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</si>
  <si>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</si>
  <si>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</si>
  <si>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</si>
  <si>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</si>
  <si>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</si>
  <si>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</si>
  <si>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</si>
  <si>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</si>
  <si>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</si>
  <si>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</si>
  <si>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</si>
  <si>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</si>
  <si>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</si>
  <si>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</si>
  <si>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</si>
  <si>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</si>
  <si>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</si>
  <si>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</si>
  <si>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</si>
  <si>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</si>
  <si>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</si>
  <si>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</si>
  <si>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</si>
  <si>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</si>
  <si>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</si>
  <si>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</si>
  <si>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</si>
  <si>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</si>
  <si>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</si>
  <si>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</si>
  <si>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</si>
  <si>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</si>
  <si>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</si>
  <si>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</si>
  <si>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</si>
  <si>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</si>
  <si>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</si>
  <si>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</si>
  <si>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</si>
  <si>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</si>
  <si>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</si>
  <si>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</si>
  <si>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</si>
  <si>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</si>
  <si>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</si>
  <si>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</si>
  <si>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</si>
  <si>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</si>
  <si>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</si>
  <si>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</si>
  <si>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</si>
  <si>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</si>
  <si>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</si>
  <si>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</si>
  <si>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</si>
  <si>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</si>
  <si>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</si>
  <si>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</si>
  <si>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</si>
  <si>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</si>
  <si>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</si>
  <si>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</si>
  <si>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</si>
  <si>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</si>
  <si>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</si>
  <si>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</si>
  <si>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</si>
  <si>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</si>
  <si>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</si>
  <si>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</si>
  <si>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</si>
  <si>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</si>
  <si>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</si>
  <si>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</si>
  <si>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</si>
  <si>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</si>
  <si>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</si>
  <si>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</si>
  <si>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</si>
  <si>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</si>
  <si>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</si>
  <si>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</si>
  <si>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</si>
  <si>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</si>
  <si>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</si>
  <si>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</si>
  <si>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</si>
  <si>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</si>
  <si>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</si>
  <si>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</si>
  <si>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</si>
  <si>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</si>
  <si>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</si>
  <si>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</si>
  <si>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</si>
  <si>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</si>
  <si>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</si>
  <si>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</si>
  <si>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</si>
  <si>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</si>
  <si>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</si>
  <si>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</si>
  <si>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</si>
  <si>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</si>
  <si>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</si>
  <si>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</si>
  <si>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</si>
  <si>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</si>
  <si>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</si>
  <si>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</si>
  <si>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</si>
  <si>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</si>
  <si>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</si>
  <si>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</si>
  <si>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</si>
  <si>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</si>
  <si>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</si>
  <si>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</si>
  <si>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</si>
  <si>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</si>
  <si>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</si>
  <si>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</si>
  <si>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</si>
  <si>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</si>
  <si>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</si>
  <si>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</si>
  <si>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</si>
  <si>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</si>
  <si>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</si>
  <si>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</si>
  <si>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</si>
  <si>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</si>
  <si>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</si>
  <si>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</si>
  <si>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</si>
  <si>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</si>
  <si>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</si>
  <si>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</si>
  <si>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</si>
  <si>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</si>
  <si>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</si>
  <si>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</si>
  <si>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</si>
  <si>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</si>
  <si>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</si>
  <si>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</si>
  <si>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</si>
  <si>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</si>
  <si>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</si>
  <si>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</si>
  <si>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</si>
  <si>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</si>
  <si>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</si>
  <si>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</si>
  <si>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</si>
  <si>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</si>
  <si>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</si>
  <si>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</si>
  <si>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</si>
  <si>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</si>
  <si>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</si>
  <si>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</si>
  <si>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</si>
  <si>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</si>
  <si>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</si>
  <si>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</si>
  <si>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</si>
  <si>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</si>
  <si>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</si>
  <si>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</si>
  <si>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</si>
  <si>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</si>
  <si>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</si>
  <si>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</si>
  <si>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</si>
  <si>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</si>
  <si>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</si>
  <si>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</si>
  <si>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</si>
  <si>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</si>
  <si>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</si>
  <si>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</si>
  <si>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</si>
  <si>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</si>
  <si>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</si>
  <si>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</si>
  <si>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</si>
  <si>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</si>
  <si>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</si>
  <si>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</si>
  <si>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</si>
  <si>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</si>
  <si>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</si>
  <si>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</si>
  <si>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</si>
  <si>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</si>
  <si>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</si>
  <si>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</si>
  <si>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</si>
  <si>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</si>
  <si>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</si>
  <si>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</si>
  <si>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</si>
  <si>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</si>
  <si>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</si>
  <si>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</si>
  <si>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</si>
  <si>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</si>
  <si>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</si>
  <si>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</si>
  <si>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</si>
  <si>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</si>
  <si>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</si>
  <si>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</si>
  <si>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</si>
  <si>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</si>
  <si>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</si>
  <si>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</si>
  <si>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</si>
  <si>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</si>
  <si>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</si>
  <si>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</si>
  <si>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</si>
  <si>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</si>
  <si>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</si>
  <si>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</si>
  <si>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</si>
  <si>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</si>
  <si>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</si>
  <si>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</si>
  <si>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</si>
  <si>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</si>
  <si>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</si>
  <si>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</si>
  <si>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</si>
  <si>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</si>
  <si>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</si>
  <si>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</si>
  <si>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</si>
  <si>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</si>
  <si>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</si>
  <si>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</si>
  <si>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</si>
  <si>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</si>
  <si>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</si>
  <si>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</si>
  <si>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</si>
  <si>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</si>
  <si>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</si>
  <si>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</si>
  <si>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</si>
  <si>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</si>
  <si>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</si>
  <si>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</si>
  <si>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</si>
  <si>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</si>
  <si>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</si>
  <si>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</si>
  <si>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</si>
  <si>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</si>
  <si>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</si>
  <si>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</si>
  <si>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</si>
  <si>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</si>
  <si>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</si>
  <si>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</si>
  <si>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</si>
  <si>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</si>
  <si>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</si>
  <si>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</si>
  <si>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</si>
  <si>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</si>
  <si>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</si>
  <si>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</si>
  <si>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</si>
  <si>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</si>
  <si>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</si>
  <si>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</si>
  <si>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</si>
  <si>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</si>
  <si>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</si>
  <si>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</si>
  <si>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</si>
  <si>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</si>
  <si>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</si>
  <si>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</si>
  <si>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</si>
  <si>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</si>
  <si>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</si>
  <si>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</si>
  <si>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</si>
  <si>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</si>
  <si>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</si>
  <si>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</si>
  <si>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</si>
  <si>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</si>
  <si>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</si>
  <si>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</si>
  <si>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</si>
  <si>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</si>
  <si>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</si>
  <si>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</si>
  <si>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</si>
  <si>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</si>
  <si>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</si>
  <si>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</si>
  <si>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</si>
  <si>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</si>
  <si>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</si>
  <si>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</si>
  <si>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</si>
  <si>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</si>
  <si>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</si>
  <si>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</si>
  <si>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</si>
  <si>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</si>
  <si>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</si>
  <si>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</si>
  <si>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</si>
  <si>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</si>
  <si>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</si>
  <si>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</si>
  <si>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</si>
  <si>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</si>
  <si>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</si>
  <si>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</si>
  <si>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</si>
  <si>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</si>
  <si>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</si>
  <si>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</si>
  <si>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</si>
  <si>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</si>
  <si>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</si>
  <si>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</si>
  <si>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</si>
  <si>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</si>
  <si>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</si>
  <si>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</si>
  <si>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</si>
  <si>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</si>
  <si>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</si>
  <si>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</si>
  <si>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</si>
  <si>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</si>
  <si>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</si>
  <si>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</si>
  <si>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</si>
  <si>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</si>
  <si>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</si>
  <si>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</si>
  <si>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</si>
  <si>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</si>
  <si>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</si>
  <si>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</si>
  <si>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</si>
  <si>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</si>
  <si>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</si>
  <si>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</si>
  <si>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</si>
  <si>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</si>
  <si>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</si>
  <si>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</si>
  <si>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</si>
  <si>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</si>
  <si>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</si>
  <si>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</si>
  <si>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</si>
  <si>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</si>
  <si>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</si>
  <si>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</si>
  <si>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</si>
  <si>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</si>
  <si>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</si>
  <si>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</si>
  <si>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</si>
  <si>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</si>
  <si>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</si>
  <si>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</si>
  <si>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</si>
  <si>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</si>
  <si>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</si>
  <si>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</si>
  <si>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</si>
  <si>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</si>
  <si>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</si>
  <si>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</si>
  <si>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</si>
  <si>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</si>
  <si>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</si>
  <si>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</si>
  <si>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</si>
  <si>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</si>
  <si>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</si>
  <si>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</si>
  <si>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</si>
  <si>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</si>
  <si>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</si>
  <si>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</si>
  <si>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</si>
  <si>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</si>
  <si>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</si>
  <si>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</si>
  <si>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</si>
  <si>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</si>
  <si>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</si>
  <si>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</si>
  <si>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</si>
  <si>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</si>
  <si>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</si>
  <si>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</si>
  <si>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</si>
  <si>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</si>
  <si>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</si>
  <si>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</si>
  <si>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</si>
  <si>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</si>
  <si>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</si>
  <si>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</si>
  <si>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</si>
  <si>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</si>
  <si>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</si>
  <si>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</si>
  <si>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</si>
  <si>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</si>
  <si>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</si>
  <si>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</si>
  <si>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</si>
  <si>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</si>
  <si>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</si>
  <si>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</si>
  <si>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</si>
  <si>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</si>
  <si>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</si>
  <si>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</si>
  <si>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</si>
  <si>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</si>
  <si>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</si>
  <si>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</si>
  <si>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</si>
  <si>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</si>
  <si>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</si>
  <si>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</si>
  <si>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</si>
  <si>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</si>
  <si>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</si>
  <si>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</si>
  <si>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</si>
  <si>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</si>
  <si>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</si>
  <si>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</si>
  <si>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</si>
  <si>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</si>
  <si>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</si>
  <si>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</si>
  <si>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</si>
  <si>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</si>
  <si>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</si>
  <si>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</si>
  <si>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</si>
  <si>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</si>
  <si>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</si>
  <si>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</si>
  <si>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</si>
  <si>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</si>
  <si>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</si>
  <si>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</si>
  <si>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</si>
  <si>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</si>
  <si>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</si>
  <si>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</si>
  <si>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</si>
  <si>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</si>
  <si>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</si>
  <si>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</si>
  <si>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</si>
  <si>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</si>
  <si>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</si>
  <si>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</si>
  <si>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</si>
  <si>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</si>
  <si>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</si>
  <si>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</si>
  <si>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</si>
  <si>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</si>
  <si>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</si>
  <si>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</si>
  <si>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</si>
  <si>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</si>
  <si>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</si>
  <si>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</si>
  <si>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</si>
  <si>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</si>
  <si>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</si>
  <si>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</si>
  <si>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</si>
  <si>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</si>
  <si>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</si>
  <si>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</si>
  <si>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</si>
  <si>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</si>
  <si>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</si>
  <si>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</si>
  <si>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</si>
  <si>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</si>
  <si>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</si>
  <si>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</si>
  <si>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</si>
  <si>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</si>
  <si>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</si>
  <si>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</si>
  <si>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</si>
  <si>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</si>
  <si>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</si>
  <si>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</si>
  <si>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</si>
  <si>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</si>
  <si>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</si>
  <si>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</si>
  <si>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</si>
  <si>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</si>
  <si>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</si>
  <si>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</si>
  <si>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</si>
  <si>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</si>
  <si>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</si>
  <si>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</si>
  <si>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</si>
  <si>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</si>
  <si>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</si>
  <si>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</si>
  <si>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</si>
  <si>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</si>
  <si>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</si>
  <si>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</si>
  <si>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</si>
  <si>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</si>
  <si>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</si>
  <si>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</si>
  <si>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</si>
  <si>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</si>
  <si>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</si>
  <si>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</si>
  <si>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</si>
  <si>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</si>
  <si>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</si>
  <si>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</si>
  <si>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</si>
  <si>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</si>
  <si>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</si>
  <si>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</si>
  <si>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</si>
  <si>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</si>
  <si>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</si>
  <si>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</si>
  <si>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</si>
  <si>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</si>
  <si>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</si>
  <si>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</si>
  <si>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</si>
  <si>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</si>
  <si>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</si>
  <si>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</si>
  <si>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</si>
  <si>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</si>
  <si>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</si>
  <si>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</si>
  <si>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</si>
  <si>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</si>
  <si>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</si>
  <si>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</si>
  <si>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</si>
  <si>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</si>
  <si>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</si>
  <si>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</si>
  <si>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</si>
  <si>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</si>
  <si>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</si>
  <si>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</si>
  <si>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</si>
  <si>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</si>
  <si>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</si>
  <si>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</si>
  <si>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</si>
  <si>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</si>
  <si>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</si>
  <si>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</si>
  <si>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</si>
  <si>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</si>
  <si>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</si>
  <si>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</si>
  <si>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</si>
  <si>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</si>
  <si>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</si>
  <si>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</si>
  <si>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</si>
  <si>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</si>
  <si>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</si>
  <si>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</si>
  <si>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</si>
  <si>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</si>
  <si>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</si>
  <si>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</si>
  <si>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</si>
  <si>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</si>
  <si>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</si>
  <si>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</si>
  <si>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</si>
  <si>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</si>
  <si>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</si>
  <si>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</si>
  <si>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</si>
  <si>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</si>
  <si>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</si>
  <si>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</si>
  <si>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</si>
  <si>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</si>
  <si>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</si>
  <si>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</si>
  <si>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</si>
  <si>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</si>
  <si>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</si>
  <si>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</si>
  <si>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</si>
  <si>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</si>
  <si>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</si>
  <si>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</si>
  <si>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</si>
  <si>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</si>
  <si>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</si>
  <si>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</si>
  <si>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</si>
  <si>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</si>
  <si>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</si>
  <si>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</si>
  <si>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</si>
  <si>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</si>
  <si>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</si>
  <si>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</si>
  <si>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</si>
  <si>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</si>
  <si>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</si>
  <si>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</si>
  <si>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</si>
  <si>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</si>
  <si>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</si>
  <si>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</si>
  <si>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</si>
  <si>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</si>
  <si>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</si>
  <si>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</si>
  <si>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</si>
  <si>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</si>
  <si>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</si>
  <si>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</si>
  <si>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</si>
  <si>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</si>
  <si>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</si>
  <si>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</si>
  <si>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</si>
  <si>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</si>
  <si>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</si>
  <si>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</si>
  <si>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</si>
  <si>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</si>
  <si>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</si>
  <si>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</si>
  <si>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</si>
  <si>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</si>
  <si>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</si>
  <si>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</si>
  <si>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</si>
  <si>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</si>
  <si>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</si>
  <si>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</si>
  <si>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</si>
  <si>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</si>
  <si>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</si>
  <si>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</si>
  <si>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</si>
  <si>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</si>
  <si>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</si>
  <si>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</si>
  <si>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</si>
  <si>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</si>
  <si>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</si>
  <si>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</si>
  <si>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</si>
  <si>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</si>
  <si>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</si>
  <si>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</si>
  <si>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</si>
  <si>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</si>
  <si>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</si>
  <si>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</si>
  <si>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</si>
  <si>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</si>
  <si>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</si>
  <si>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</si>
  <si>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</si>
  <si>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</si>
  <si>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</si>
  <si>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</si>
  <si>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</si>
  <si>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</si>
  <si>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</si>
  <si>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</si>
  <si>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</si>
  <si>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</si>
  <si>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</si>
  <si>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</si>
  <si>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</si>
  <si>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</si>
  <si>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</si>
  <si>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</si>
  <si>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</si>
  <si>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</si>
  <si>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</si>
  <si>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</si>
  <si>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</si>
  <si>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</si>
  <si>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</si>
  <si>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</si>
  <si>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</si>
  <si>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</si>
  <si>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</si>
  <si>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</si>
  <si>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</si>
  <si>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</si>
  <si>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</si>
  <si>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</si>
  <si>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</si>
  <si>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</si>
  <si>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</si>
  <si>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</si>
  <si>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</si>
  <si>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</si>
  <si>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</si>
  <si>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</si>
  <si>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</si>
  <si>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ДРЯНОВО</t>
  </si>
  <si>
    <t>/Катерина Дечева-Инджова/</t>
  </si>
  <si>
    <t>/Даниела Мирчева/</t>
  </si>
  <si>
    <t>/инж. Мирослав Семов/</t>
  </si>
  <si>
    <t>0676/72962</t>
  </si>
  <si>
    <t>fsd_budget@dryanovo</t>
  </si>
  <si>
    <t>09,02,2018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</si>
</sst>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 t="str">
        <f>OTCHET!H607</f>
        <v>fsd_budget@dryanovo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2072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2071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2073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32448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32448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-32450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-32450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-2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2</v>
      </c>
      <c r="J129" s="1110">
        <f>+IF(OR($P$2=98,$P$2=42,$P$2=96,$P$2=97),$Q129,0)</f>
        <v>2</v>
      </c>
      <c r="K129" s="1097"/>
      <c r="L129" s="1110">
        <f>+IF($P$2=33,$Q129,0)</f>
        <v>0</v>
      </c>
      <c r="M129" s="1097"/>
      <c r="N129" s="1111">
        <f>+ROUND(+G129+J129+L129,0)</f>
        <v>2</v>
      </c>
      <c r="O129" s="1099"/>
      <c r="P129" s="1109">
        <f>+ROUND(+SUM(OTCHET!E569:E574)+SUM(OTCHET!E583:E584)+IF(AND(OTCHET!$F$12=9900,+OTCHET!$E$15=0),0,SUM(OTCHET!E589:E590)),0)</f>
        <v>2</v>
      </c>
      <c r="Q129" s="1110">
        <f>+ROUND(+SUM(OTCHET!L569:L574)+SUM(OTCHET!L583:L584)+IF(AND(OTCHET!$F$12=9900,+OTCHET!$E$15=0),0,SUM(OTCHET!L589:L590)),0)</f>
        <v>2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</v>
      </c>
      <c r="K131" s="1097"/>
      <c r="L131" s="1122">
        <f>+IF($P$2=33,$Q131,0)</f>
        <v>0</v>
      </c>
      <c r="M131" s="1097"/>
      <c r="N131" s="1123">
        <f>+ROUND(+G131+J131+L131,0)</f>
        <v>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-2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09,02,2018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-32450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2</v>
      </c>
      <c r="F90" s="903">
        <f t="shared" si="5"/>
        <v>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/Катерина Дечева-Инджова/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/Даниела Мирчева/</v>
      </c>
      <c r="F114" s="1769"/>
      <c r="G114" s="1004"/>
      <c r="H114" s="691"/>
      <c r="I114" s="1376" t="str">
        <f>+OTCHET!G605</f>
        <v>/инж. Мирослав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1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2076</v>
      </c>
      <c r="C9" s="1790"/>
      <c r="D9" s="1791"/>
      <c r="E9" s="115">
        <v>43101</v>
      </c>
      <c r="F9" s="116">
        <v>43131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2038</v>
      </c>
      <c r="F19" s="1771"/>
      <c r="G19" s="1771"/>
      <c r="H19" s="1772"/>
      <c r="I19" s="1776" t="s">
        <v>2039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2040</v>
      </c>
      <c r="F184" s="1771"/>
      <c r="G184" s="1771"/>
      <c r="H184" s="1772"/>
      <c r="I184" s="1779" t="s">
        <v>2041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2042</v>
      </c>
      <c r="F359" s="1783"/>
      <c r="G359" s="1783"/>
      <c r="H359" s="1784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32448</v>
      </c>
      <c r="F401" s="1636">
        <f t="shared" si="92"/>
        <v>0</v>
      </c>
      <c r="G401" s="1640">
        <f t="shared" si="92"/>
        <v>32448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32448</v>
      </c>
      <c r="F402" s="152"/>
      <c r="G402" s="1630">
        <v>32448</v>
      </c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32448</v>
      </c>
      <c r="F421" s="497">
        <f t="shared" si="98"/>
        <v>0</v>
      </c>
      <c r="G421" s="498">
        <f t="shared" si="98"/>
        <v>32448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-32450</v>
      </c>
      <c r="F426" s="485"/>
      <c r="G426" s="486">
        <v>-32450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-32450</v>
      </c>
      <c r="F431" s="515">
        <f t="shared" si="100"/>
        <v>0</v>
      </c>
      <c r="G431" s="516">
        <f t="shared" si="100"/>
        <v>-32450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2044</v>
      </c>
      <c r="F444" s="1771"/>
      <c r="G444" s="1771"/>
      <c r="H444" s="1772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-2</v>
      </c>
      <c r="F447" s="548">
        <f t="shared" si="103"/>
        <v>0</v>
      </c>
      <c r="G447" s="549">
        <f t="shared" si="103"/>
        <v>-2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2</v>
      </c>
      <c r="F448" s="555">
        <f t="shared" si="104"/>
        <v>0</v>
      </c>
      <c r="G448" s="556">
        <f t="shared" si="104"/>
        <v>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2046</v>
      </c>
      <c r="F460" s="1774"/>
      <c r="G460" s="1774"/>
      <c r="H460" s="1775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2</v>
      </c>
      <c r="F568" s="589">
        <f t="shared" si="133"/>
        <v>0</v>
      </c>
      <c r="G568" s="582">
        <f t="shared" si="133"/>
        <v>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2</v>
      </c>
      <c r="F569" s="152"/>
      <c r="G569" s="153">
        <v>2</v>
      </c>
      <c r="H569" s="586">
        <v>0</v>
      </c>
      <c r="I569" s="152"/>
      <c r="J569" s="153">
        <v>2</v>
      </c>
      <c r="K569" s="586">
        <v>0</v>
      </c>
      <c r="L569" s="1381">
        <f t="shared" si="121"/>
        <v>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</v>
      </c>
      <c r="K575" s="1655">
        <v>0</v>
      </c>
      <c r="L575" s="1395">
        <f t="shared" si="134"/>
        <v>-2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2</v>
      </c>
      <c r="F599" s="665">
        <f t="shared" si="138"/>
        <v>0</v>
      </c>
      <c r="G599" s="666">
        <f t="shared" si="138"/>
        <v>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2078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2077</v>
      </c>
      <c r="E605" s="673"/>
      <c r="F605" s="219" t="s">
        <v>889</v>
      </c>
      <c r="G605" s="1843" t="s">
        <v>2079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2082</v>
      </c>
      <c r="C607" s="1853"/>
      <c r="D607" s="677" t="s">
        <v>892</v>
      </c>
      <c r="E607" s="678" t="s">
        <v>2080</v>
      </c>
      <c r="F607" s="679"/>
      <c r="G607" s="680" t="s">
        <v>893</v>
      </c>
      <c r="H607" s="1854" t="s">
        <v>2081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2050</v>
      </c>
      <c r="M23" s="1771"/>
      <c r="N23" s="1771"/>
      <c r="O23" s="1772"/>
      <c r="P23" s="1779" t="s">
        <v>2051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2018-02-09T12:59:59Z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