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<sst xmlns="http://schemas.openxmlformats.org/spreadsheetml/2006/main" count="3117" uniqueCount="2078">
  <si>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</si>
  <si>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</si>
  <si>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</si>
  <si>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</si>
  <si>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</si>
  <si>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</si>
  <si>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</si>
  <si>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</si>
  <si>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</si>
  <si>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</si>
  <si>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</si>
  <si>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</si>
  <si>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</si>
  <si>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</si>
  <si>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</si>
  <si>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</si>
  <si>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</si>
  <si>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</si>
  <si>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</si>
  <si>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</si>
  <si>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</si>
  <si>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</si>
  <si>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</si>
  <si>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</si>
  <si>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</si>
  <si>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</si>
  <si>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</si>
  <si>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</si>
  <si>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</si>
  <si>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</si>
  <si>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</si>
  <si>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</si>
  <si>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</si>
  <si>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</si>
  <si>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</si>
  <si>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</si>
  <si>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</si>
  <si>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</si>
  <si>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</si>
  <si>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</si>
  <si>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</si>
  <si>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</si>
  <si>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</si>
  <si>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</si>
  <si>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</si>
  <si>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</si>
  <si>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</si>
  <si>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</si>
  <si>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</si>
  <si>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</si>
  <si>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</si>
  <si>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</si>
  <si>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</si>
  <si>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</si>
  <si>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</si>
  <si>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</si>
  <si>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</si>
  <si>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</si>
  <si>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</si>
  <si>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</si>
  <si>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</si>
  <si>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</si>
  <si>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</si>
  <si>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</si>
  <si>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</si>
  <si>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</si>
  <si>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</si>
  <si>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</si>
  <si>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</si>
  <si>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</si>
  <si>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</si>
  <si>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</si>
  <si>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</si>
  <si>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</si>
  <si>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</si>
  <si>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</si>
  <si>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</si>
  <si>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</si>
  <si>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</si>
  <si>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</si>
  <si>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</si>
  <si>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</si>
  <si>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</si>
  <si>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</si>
  <si>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</si>
  <si>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</si>
  <si>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</si>
  <si>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</si>
  <si>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</si>
  <si>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</si>
  <si>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</si>
  <si>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</si>
  <si>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</si>
  <si>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</si>
  <si>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</si>
  <si>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</si>
  <si>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</si>
  <si>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</si>
  <si>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</si>
  <si>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</si>
  <si>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</si>
  <si>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</si>
  <si>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</si>
  <si>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</si>
  <si>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</si>
  <si>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</si>
  <si>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</si>
  <si>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</si>
  <si>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</si>
  <si>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</si>
  <si>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</si>
  <si>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</si>
  <si>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</si>
  <si>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</si>
  <si>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</si>
  <si>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</si>
  <si>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</si>
  <si>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</si>
  <si>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</si>
  <si>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</si>
  <si>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</si>
  <si>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</si>
  <si>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</si>
  <si>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</si>
  <si>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</si>
  <si>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</si>
  <si>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</si>
  <si>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</si>
  <si>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</si>
  <si>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</si>
  <si>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</si>
  <si>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</si>
  <si>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</si>
  <si>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</si>
  <si>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</si>
  <si>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</si>
  <si>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</si>
  <si>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</si>
  <si>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</si>
  <si>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</si>
  <si>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</si>
  <si>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</si>
  <si>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</si>
  <si>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</si>
  <si>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</si>
  <si>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</si>
  <si>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</si>
  <si>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</si>
  <si>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</si>
  <si>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</si>
  <si>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</si>
  <si>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</si>
  <si>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</si>
  <si>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</si>
  <si>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</si>
  <si>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</si>
  <si>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</si>
  <si>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</si>
  <si>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</si>
  <si>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</si>
  <si>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</si>
  <si>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</si>
  <si>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</si>
  <si>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</si>
  <si>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</si>
  <si>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</si>
  <si>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</si>
  <si>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</si>
  <si>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</si>
  <si>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</si>
  <si>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</si>
  <si>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</si>
  <si>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</si>
  <si>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</si>
  <si>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</si>
  <si>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</si>
  <si>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</si>
  <si>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</si>
  <si>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</si>
  <si>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</si>
  <si>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</si>
  <si>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</si>
  <si>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</si>
  <si>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</si>
  <si>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</si>
  <si>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</si>
  <si>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</si>
  <si>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</si>
  <si>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</si>
  <si>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</si>
  <si>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</si>
  <si>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</si>
  <si>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</si>
  <si>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</si>
  <si>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</si>
  <si>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</si>
  <si>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</si>
  <si>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</si>
  <si>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</si>
  <si>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</si>
  <si>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</si>
  <si>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</si>
  <si>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</si>
  <si>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</si>
  <si>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</si>
  <si>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</si>
  <si>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</si>
  <si>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</si>
  <si>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</si>
  <si>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</si>
  <si>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</si>
  <si>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</si>
  <si>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</si>
  <si>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</si>
  <si>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</si>
  <si>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</si>
  <si>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</si>
  <si>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</si>
  <si>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</si>
  <si>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</si>
  <si>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</si>
  <si>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</si>
  <si>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</si>
  <si>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</si>
  <si>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</si>
  <si>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</si>
  <si>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</si>
  <si>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</si>
  <si>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</si>
  <si>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</si>
  <si>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</si>
  <si>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</si>
  <si>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</si>
  <si>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</si>
  <si>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</si>
  <si>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</si>
  <si>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</si>
  <si>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</si>
  <si>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</si>
  <si>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</si>
  <si>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</si>
  <si>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</si>
  <si>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</si>
  <si>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</si>
  <si>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</si>
  <si>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</si>
  <si>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</si>
  <si>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</si>
  <si>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</si>
  <si>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</si>
  <si>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</si>
  <si>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</si>
  <si>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</si>
  <si>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</si>
  <si>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</si>
  <si>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</si>
  <si>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</si>
  <si>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</si>
  <si>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</si>
  <si>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</si>
  <si>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</si>
  <si>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</si>
  <si>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</si>
  <si>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</si>
  <si>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</si>
  <si>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</si>
  <si>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</si>
  <si>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</si>
  <si>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</si>
  <si>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</si>
  <si>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</si>
  <si>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</si>
  <si>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</si>
  <si>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</si>
  <si>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</si>
  <si>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</si>
  <si>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</si>
  <si>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</si>
  <si>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</si>
  <si>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</si>
  <si>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</si>
  <si>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</si>
  <si>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</si>
  <si>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</si>
  <si>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</si>
  <si>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</si>
  <si>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</si>
  <si>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</si>
  <si>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</si>
  <si>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</si>
  <si>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</si>
  <si>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</si>
  <si>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</si>
  <si>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</si>
  <si>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</si>
  <si>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</si>
  <si>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</si>
  <si>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</si>
  <si>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</si>
  <si>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</si>
  <si>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</si>
  <si>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</si>
  <si>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</si>
  <si>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</si>
  <si>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</si>
  <si>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</si>
  <si>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</si>
  <si>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</si>
  <si>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</si>
  <si>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</si>
  <si>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</si>
  <si>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</si>
  <si>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</si>
  <si>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</si>
  <si>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</si>
  <si>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</si>
  <si>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</si>
  <si>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</si>
  <si>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</si>
  <si>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</si>
  <si>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</si>
  <si>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</si>
  <si>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</si>
  <si>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</si>
  <si>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</si>
  <si>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</si>
  <si>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</si>
  <si>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</si>
  <si>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</si>
  <si>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</si>
  <si>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</si>
  <si>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</si>
  <si>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</si>
  <si>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</si>
  <si>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</si>
  <si>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</si>
  <si>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</si>
  <si>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</si>
  <si>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</si>
  <si>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</si>
  <si>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</si>
  <si>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</si>
  <si>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</si>
  <si>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</si>
  <si>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</si>
  <si>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</si>
  <si>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</si>
  <si>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</si>
  <si>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</si>
  <si>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</si>
  <si>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</si>
  <si>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</si>
  <si>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</si>
  <si>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</si>
  <si>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</si>
  <si>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</si>
  <si>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</si>
  <si>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</si>
  <si>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</si>
  <si>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</si>
  <si>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</si>
  <si>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</si>
  <si>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</si>
  <si>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</si>
  <si>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</si>
  <si>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</si>
  <si>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</si>
  <si>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</si>
  <si>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</si>
  <si>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</si>
  <si>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</si>
  <si>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</si>
  <si>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</si>
  <si>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</si>
  <si>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</si>
  <si>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</si>
  <si>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</si>
  <si>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</si>
  <si>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</si>
  <si>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</si>
  <si>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</si>
  <si>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</si>
  <si>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</si>
  <si>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</si>
  <si>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</si>
  <si>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</si>
  <si>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</si>
  <si>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</si>
  <si>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</si>
  <si>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</si>
  <si>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</si>
  <si>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</si>
  <si>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</si>
  <si>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</si>
  <si>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</si>
  <si>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</si>
  <si>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</si>
  <si>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</si>
  <si>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</si>
  <si>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</si>
  <si>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</si>
  <si>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</si>
  <si>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</si>
  <si>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</si>
  <si>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</si>
  <si>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</si>
  <si>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</si>
  <si>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</si>
  <si>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</si>
  <si>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</si>
  <si>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</si>
  <si>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</si>
  <si>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</si>
  <si>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</si>
  <si>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</si>
  <si>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</si>
  <si>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</si>
  <si>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</si>
  <si>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</si>
  <si>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</si>
  <si>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</si>
  <si>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</si>
  <si>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</si>
  <si>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</si>
  <si>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</si>
  <si>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</si>
  <si>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</si>
  <si>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</si>
  <si>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</si>
  <si>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</si>
  <si>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</si>
  <si>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</si>
  <si>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</si>
  <si>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</si>
  <si>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</si>
  <si>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</si>
  <si>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</si>
  <si>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</si>
  <si>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</si>
  <si>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</si>
  <si>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</si>
  <si>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</si>
  <si>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</si>
  <si>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</si>
  <si>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</si>
  <si>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</si>
  <si>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</si>
  <si>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</si>
  <si>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</si>
  <si>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</si>
  <si>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</si>
  <si>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</si>
  <si>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</si>
  <si>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</si>
  <si>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</si>
  <si>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</si>
  <si>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</si>
  <si>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</si>
  <si>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</si>
  <si>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</si>
  <si>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</si>
  <si>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</si>
  <si>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</si>
  <si>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</si>
  <si>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</si>
  <si>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</si>
  <si>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</si>
  <si>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</si>
  <si>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</si>
  <si>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</si>
  <si>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</si>
  <si>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</si>
  <si>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</si>
  <si>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</si>
  <si>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</si>
  <si>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</si>
  <si>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</si>
  <si>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</si>
  <si>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</si>
  <si>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</si>
  <si>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</si>
  <si>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</si>
  <si>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</si>
  <si>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</si>
  <si>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</si>
  <si>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</si>
  <si>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</si>
  <si>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</si>
  <si>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</si>
  <si>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</si>
  <si>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</si>
  <si>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</si>
  <si>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</si>
  <si>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</si>
  <si>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</si>
  <si>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</si>
  <si>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</si>
  <si>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</si>
  <si>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</si>
  <si>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</si>
  <si>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</si>
  <si>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</si>
  <si>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</si>
  <si>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</si>
  <si>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</si>
  <si>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</si>
  <si>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</si>
  <si>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</si>
  <si>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</si>
  <si>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</si>
  <si>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</si>
  <si>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</si>
  <si>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</si>
  <si>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</si>
  <si>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</si>
  <si>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</si>
  <si>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</si>
  <si>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</si>
  <si>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</si>
  <si>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</si>
  <si>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</si>
  <si>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</si>
  <si>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</si>
  <si>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</si>
  <si>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</si>
  <si>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</si>
  <si>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</si>
  <si>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</si>
  <si>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</si>
  <si>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</si>
  <si>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</si>
  <si>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</si>
  <si>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</si>
  <si>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</si>
  <si>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</si>
  <si>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</si>
  <si>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</si>
  <si>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</si>
  <si>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</si>
  <si>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</si>
  <si>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</si>
  <si>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</si>
  <si>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</si>
  <si>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</si>
  <si>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</si>
  <si>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</si>
  <si>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</si>
  <si>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</si>
  <si>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</si>
  <si>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</si>
  <si>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</si>
  <si>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</si>
  <si>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</si>
  <si>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</si>
  <si>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</si>
  <si>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</si>
  <si>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</si>
  <si>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</si>
  <si>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</si>
  <si>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</si>
  <si>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</si>
  <si>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</si>
  <si>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</si>
  <si>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</si>
  <si>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</si>
  <si>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</si>
  <si>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</si>
  <si>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</si>
  <si>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</si>
  <si>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</si>
  <si>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</si>
  <si>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</si>
  <si>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</si>
  <si>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</si>
  <si>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</si>
  <si>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</si>
  <si>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</si>
  <si>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</si>
  <si>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</si>
  <si>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</si>
  <si>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</si>
  <si>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</si>
  <si>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</si>
  <si>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</si>
  <si>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</si>
  <si>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</si>
  <si>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</si>
  <si>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</si>
  <si>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</si>
  <si>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</si>
  <si>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</si>
  <si>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</si>
  <si>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</si>
  <si>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</si>
  <si>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</si>
  <si>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</si>
  <si>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</si>
  <si>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</si>
  <si>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</si>
  <si>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</si>
  <si>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</si>
  <si>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</si>
  <si>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</si>
  <si>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</si>
  <si>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</si>
  <si>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</si>
  <si>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</si>
  <si>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</si>
  <si>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</si>
  <si>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</si>
  <si>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</si>
  <si>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</si>
  <si>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</si>
  <si>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</si>
  <si>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</si>
  <si>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</si>
  <si>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</si>
  <si>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</si>
  <si>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</si>
  <si>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</si>
  <si>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</si>
  <si>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</si>
  <si>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</si>
  <si>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</si>
  <si>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</si>
  <si>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</si>
  <si>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</si>
  <si>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</si>
  <si>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</si>
  <si>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</si>
  <si>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</si>
  <si>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</si>
  <si>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</si>
  <si>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</si>
  <si>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</si>
  <si>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</si>
  <si>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</si>
  <si>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</si>
  <si>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</si>
  <si>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</si>
  <si>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</si>
  <si>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</si>
  <si>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</si>
  <si>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</si>
  <si>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</si>
  <si>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</si>
  <si>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</si>
  <si>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</si>
  <si>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</si>
  <si>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</si>
  <si>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</si>
  <si>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</si>
  <si>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</si>
  <si>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</si>
  <si>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</si>
  <si>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</si>
  <si>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</si>
  <si>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</si>
  <si>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</si>
  <si>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</si>
  <si>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</si>
  <si>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</si>
  <si>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</si>
  <si>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</si>
  <si>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</si>
  <si>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</si>
  <si>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</si>
  <si>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</si>
  <si>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</si>
  <si>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</si>
  <si>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</si>
  <si>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</si>
  <si>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</si>
  <si>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</si>
  <si>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</si>
  <si>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</si>
  <si>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</si>
  <si>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</si>
  <si>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</si>
  <si>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</si>
  <si>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</si>
  <si>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</si>
  <si>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</si>
  <si>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</si>
  <si>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</si>
  <si>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</si>
  <si>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</si>
  <si>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</si>
  <si>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</si>
  <si>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</si>
  <si>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</si>
  <si>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</si>
  <si>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</si>
  <si>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</si>
  <si>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</si>
  <si>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</si>
  <si>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</si>
  <si>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</si>
  <si>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</si>
  <si>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</si>
  <si>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</si>
  <si>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</si>
  <si>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</si>
  <si>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</si>
  <si>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</si>
  <si>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</si>
  <si>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</si>
  <si>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</si>
  <si>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</si>
  <si>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</si>
  <si>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</si>
  <si>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</si>
  <si>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</si>
  <si>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</si>
  <si>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</si>
  <si>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</si>
  <si>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</si>
  <si>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</si>
  <si>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</si>
  <si>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</si>
  <si>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</si>
  <si>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</si>
  <si>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</si>
  <si>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</si>
  <si>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</si>
  <si>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</si>
  <si>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</si>
  <si>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</si>
  <si>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</si>
  <si>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</si>
  <si>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</si>
  <si>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</si>
  <si>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</si>
  <si>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</si>
  <si>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</si>
  <si>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</si>
  <si>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</si>
  <si>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</si>
  <si>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</si>
  <si>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</si>
  <si>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</si>
  <si>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</si>
  <si>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</si>
  <si>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</si>
  <si>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</si>
  <si>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</si>
  <si>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</si>
  <si>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</si>
  <si>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</si>
  <si>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</si>
  <si>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</si>
  <si>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</si>
  <si>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</si>
  <si>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</si>
  <si>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</si>
  <si>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</si>
  <si>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</si>
  <si>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</si>
  <si>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</si>
  <si>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</si>
  <si>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</si>
  <si>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</si>
  <si>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</si>
  <si>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</si>
  <si>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</si>
  <si>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</si>
  <si>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</si>
  <si>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</si>
  <si>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</si>
  <si>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</si>
  <si>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</si>
  <si>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</si>
  <si>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</si>
  <si>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</si>
  <si>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</si>
  <si>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</si>
  <si>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</si>
  <si>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</si>
  <si>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</si>
  <si>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</si>
  <si>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</si>
  <si>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</si>
  <si>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</si>
  <si>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</si>
  <si>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</si>
  <si>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</si>
  <si>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</si>
  <si>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</si>
  <si>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</si>
  <si>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</si>
  <si>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</si>
  <si>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</si>
  <si>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</si>
  <si>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</si>
  <si>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</si>
  <si>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</si>
  <si>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</si>
  <si>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</si>
  <si>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</si>
  <si>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</si>
  <si>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</si>
  <si>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</si>
  <si>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</si>
  <si>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</si>
  <si>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</si>
  <si>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</si>
  <si>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</si>
  <si>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</si>
  <si>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</si>
  <si>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</si>
  <si>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</si>
  <si>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</si>
  <si>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</si>
  <si>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</si>
  <si>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</si>
  <si>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</si>
  <si>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</si>
  <si>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</si>
  <si>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</si>
  <si>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</si>
  <si>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</si>
  <si>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</si>
  <si>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</si>
  <si>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</si>
  <si>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</si>
  <si>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</si>
  <si>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</si>
  <si>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</si>
  <si>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</si>
  <si>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</si>
  <si>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</si>
  <si>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</si>
  <si>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</si>
  <si>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</si>
  <si>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</si>
  <si>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</si>
  <si>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</si>
  <si>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</si>
  <si>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</si>
  <si>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</si>
  <si>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</si>
  <si>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</si>
  <si>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</si>
  <si>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</si>
  <si>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</si>
  <si>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</si>
  <si>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</si>
  <si>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</si>
  <si>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</si>
  <si>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</si>
  <si>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</si>
  <si>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</si>
  <si>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</si>
  <si>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</si>
  <si>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</si>
  <si>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</si>
  <si>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</si>
  <si>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</si>
  <si>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</si>
  <si>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</si>
  <si>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</si>
  <si>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</si>
  <si>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</si>
  <si>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</si>
  <si>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</si>
  <si>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</si>
  <si>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</si>
  <si>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</si>
  <si>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</si>
  <si>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</si>
  <si>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</si>
  <si>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</si>
  <si>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</si>
  <si>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</si>
  <si>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</si>
  <si>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</si>
  <si>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</si>
  <si>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</si>
  <si>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</si>
  <si>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</si>
  <si>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</si>
  <si>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</si>
  <si>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</si>
  <si>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</si>
  <si>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</si>
  <si>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</si>
  <si>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</si>
  <si>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</si>
  <si>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</si>
  <si>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</si>
  <si>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</si>
  <si>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</si>
  <si>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</si>
  <si>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</si>
  <si>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</si>
  <si>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</si>
  <si>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</si>
  <si>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</si>
  <si>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</si>
  <si>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</si>
  <si>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</si>
  <si>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</si>
  <si>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</si>
  <si>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</si>
  <si>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</si>
  <si>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</si>
  <si>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</si>
  <si>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</si>
  <si>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</si>
  <si>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</si>
  <si>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</si>
  <si>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</si>
  <si>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</si>
  <si>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</si>
  <si>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</si>
  <si>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</si>
  <si>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</si>
  <si>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</si>
  <si>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</si>
  <si>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</si>
  <si>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</si>
  <si>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</si>
  <si>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</si>
  <si>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</si>
  <si>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</si>
  <si>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</si>
  <si>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</si>
  <si>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</si>
  <si>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</si>
  <si>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</si>
  <si>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</si>
  <si>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</si>
  <si>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</si>
  <si>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</si>
  <si>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</si>
  <si>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</si>
  <si>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</si>
  <si>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</si>
  <si>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</si>
  <si>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</si>
  <si>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</si>
  <si>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</si>
  <si>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</si>
  <si>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</si>
  <si>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</si>
  <si>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</si>
  <si>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</si>
  <si>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</si>
  <si>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</si>
  <si>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</si>
  <si>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</si>
  <si>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</si>
  <si>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</si>
  <si>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</si>
  <si>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</si>
  <si>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</si>
  <si>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</si>
  <si>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</si>
  <si>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</si>
  <si>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</si>
  <si>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</si>
  <si>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</si>
  <si>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</si>
  <si>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</si>
  <si>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</si>
  <si>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</si>
  <si>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</si>
  <si>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</si>
  <si>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</si>
  <si>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</si>
  <si>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</si>
  <si>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</si>
  <si>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</si>
  <si>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</si>
  <si>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</si>
  <si>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</si>
  <si>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</si>
  <si>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</si>
  <si>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</si>
  <si>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</si>
  <si>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</si>
  <si>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</si>
  <si>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</si>
  <si>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</si>
  <si>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</si>
  <si>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</si>
  <si>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</si>
  <si>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</si>
  <si>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</si>
  <si>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</si>
  <si>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</si>
  <si>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</si>
  <si>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</si>
  <si>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</si>
  <si>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</si>
  <si>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</si>
  <si>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</si>
  <si>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</si>
  <si>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</si>
  <si>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</si>
  <si>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</si>
  <si>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</si>
  <si>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</si>
  <si>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</si>
  <si>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</si>
  <si>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</si>
  <si>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</si>
  <si>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</si>
  <si>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</si>
  <si>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</si>
  <si>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</si>
  <si>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</si>
  <si>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</si>
  <si>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</si>
  <si>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</si>
  <si>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</si>
  <si>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</si>
  <si>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</si>
  <si>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</si>
  <si>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</si>
  <si>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</si>
  <si>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</si>
  <si>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</si>
  <si>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</si>
  <si>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</si>
  <si>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</si>
  <si>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</si>
  <si>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</si>
  <si>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</si>
  <si>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</si>
  <si>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</si>
  <si>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</si>
  <si>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</si>
  <si>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</si>
  <si>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</si>
  <si>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</si>
  <si>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</si>
  <si>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</si>
  <si>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</si>
  <si>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</si>
  <si>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</si>
  <si>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</si>
  <si>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</si>
  <si>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</si>
  <si>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</si>
  <si>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</si>
  <si>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</si>
  <si>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</si>
  <si>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</si>
  <si>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</si>
  <si>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</si>
  <si>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</si>
  <si>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</si>
  <si>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</si>
  <si>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</si>
  <si>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</si>
  <si>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</si>
  <si>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</si>
  <si>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</si>
  <si>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</si>
  <si>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</si>
  <si>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</si>
  <si>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</si>
  <si>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</si>
  <si>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</si>
  <si>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</si>
  <si>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</si>
  <si>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</si>
  <si>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</si>
  <si>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</si>
  <si>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</si>
  <si>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</si>
  <si>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</si>
  <si>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</si>
  <si>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</si>
  <si>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</si>
  <si>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</si>
  <si>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</si>
  <si>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</si>
  <si>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</si>
  <si>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</si>
  <si>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</si>
  <si>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</si>
  <si>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</si>
  <si>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</si>
  <si>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</si>
  <si>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</si>
  <si>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</si>
  <si>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</si>
  <si>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</si>
  <si>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</si>
  <si>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</si>
  <si>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</si>
  <si>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</si>
  <si>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</si>
  <si>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</si>
  <si>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</si>
  <si>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</si>
  <si>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</si>
  <si>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</si>
  <si>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</si>
  <si>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</si>
  <si>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</si>
  <si>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</si>
  <si>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</si>
  <si>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</si>
  <si>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</si>
  <si>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</si>
  <si>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</si>
  <si>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</si>
  <si>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</si>
  <si>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</si>
  <si>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</si>
  <si>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</si>
  <si>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</si>
  <si>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</si>
  <si>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</si>
  <si>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</si>
  <si>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</si>
  <si>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</si>
  <si>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</si>
  <si>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</si>
  <si>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</si>
  <si>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</si>
  <si>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</si>
  <si>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</si>
  <si>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</si>
  <si>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</si>
  <si>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</si>
  <si>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</si>
  <si>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</si>
  <si>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</si>
  <si>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</si>
  <si>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</si>
  <si>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</si>
  <si>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</si>
  <si>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</si>
  <si>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</si>
  <si>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</si>
  <si>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</si>
  <si>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</si>
  <si>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</si>
  <si>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</si>
  <si>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</si>
  <si>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</si>
  <si>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</si>
  <si>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</si>
  <si>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</si>
  <si>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</si>
  <si>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</si>
  <si>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</si>
  <si>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</si>
  <si>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</si>
  <si>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</si>
  <si>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</si>
  <si>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</si>
  <si>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</si>
  <si>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</si>
  <si>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</si>
  <si>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</si>
  <si>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</si>
  <si>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</si>
  <si>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</si>
  <si>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</si>
  <si>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</si>
  <si>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</si>
  <si>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</si>
  <si>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</si>
  <si>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</si>
  <si>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</si>
  <si>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</si>
  <si>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</si>
  <si>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</si>
  <si>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</si>
  <si>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</si>
  <si>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</si>
  <si>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</si>
  <si>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</si>
  <si>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</si>
  <si>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</si>
  <si>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</si>
  <si>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</si>
  <si>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</si>
  <si>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</si>
  <si>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</si>
  <si>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</si>
  <si>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</si>
  <si>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</si>
  <si>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</si>
  <si>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</si>
  <si>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</si>
  <si>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</si>
  <si>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</si>
  <si>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</si>
  <si>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</si>
  <si>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</si>
  <si>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</si>
  <si>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</si>
  <si>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</si>
  <si>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</si>
  <si>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</si>
  <si>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</si>
  <si>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</si>
  <si>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</si>
  <si>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</si>
  <si>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</si>
  <si>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</si>
  <si>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</si>
  <si>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</si>
  <si>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</si>
  <si>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</si>
  <si>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</si>
  <si>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</si>
  <si>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</si>
  <si>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</si>
  <si>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</si>
  <si>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</si>
  <si>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</si>
  <si>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</si>
  <si>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</si>
  <si>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</si>
  <si>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</si>
  <si>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</si>
  <si>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</si>
  <si>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</si>
  <si>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</si>
  <si>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</si>
  <si>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</si>
  <si>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</si>
  <si>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</si>
  <si>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</si>
  <si>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</si>
  <si>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</si>
  <si>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</si>
  <si>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</si>
  <si>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</si>
  <si>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</si>
  <si>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</si>
  <si>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</si>
  <si>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</si>
  <si>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</si>
  <si>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</si>
  <si>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</si>
  <si>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</si>
  <si>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</si>
  <si>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</si>
  <si>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</si>
  <si>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</si>
  <si>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</si>
  <si>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</si>
  <si>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</si>
  <si>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</si>
  <si>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</si>
  <si>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</si>
  <si>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</si>
  <si>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</si>
  <si>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</si>
  <si>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</si>
  <si>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</si>
  <si>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</si>
  <si>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</si>
  <si>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</si>
  <si>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</si>
  <si>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</si>
  <si>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</si>
  <si>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</si>
  <si>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</si>
  <si>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</si>
  <si>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</si>
  <si>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</si>
  <si>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</si>
  <si>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</si>
  <si>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</si>
  <si>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</si>
  <si>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</si>
  <si>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</si>
  <si>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</si>
  <si>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</si>
  <si>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</si>
  <si>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</si>
  <si>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</si>
  <si>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</si>
  <si>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</si>
  <si>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</si>
  <si>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</si>
  <si>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</si>
  <si>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</si>
  <si>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</si>
  <si>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</si>
  <si>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</si>
  <si>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</si>
  <si>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</si>
  <si>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</si>
  <si>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</si>
  <si>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</si>
  <si>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</si>
  <si>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</si>
  <si>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</si>
  <si>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</si>
  <si>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</si>
  <si>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</si>
  <si>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</si>
  <si>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</si>
  <si>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</si>
  <si>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</si>
  <si>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</si>
  <si>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</si>
  <si>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</si>
  <si>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</si>
  <si>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</si>
  <si>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</si>
  <si>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</si>
  <si>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</si>
  <si>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</si>
  <si>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</si>
  <si>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</si>
  <si>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</si>
  <si>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</si>
  <si>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</si>
  <si>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</si>
  <si>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</si>
  <si>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</si>
  <si>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</si>
  <si>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</si>
  <si>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</si>
  <si>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</si>
  <si>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</si>
  <si>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</si>
  <si>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</si>
  <si>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</si>
  <si>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</si>
  <si>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</si>
  <si>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</si>
  <si>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</si>
  <si>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</si>
  <si>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</si>
  <si>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</si>
  <si>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</si>
  <si>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</si>
  <si>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</si>
  <si>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</si>
  <si>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</si>
  <si>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</si>
  <si>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</si>
  <si>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</si>
  <si>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</si>
  <si>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</si>
  <si>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</si>
  <si>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</si>
  <si>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</si>
  <si>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</si>
  <si>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</si>
  <si>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</si>
  <si>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</si>
  <si>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</si>
  <si>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</si>
  <si>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</si>
  <si>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</si>
  <si>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</si>
  <si>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</si>
  <si>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</si>
  <si>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</si>
  <si>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</si>
  <si>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</si>
  <si>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</si>
  <si>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</si>
  <si>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</si>
  <si>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</si>
  <si>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</si>
  <si>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</si>
  <si>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</si>
  <si>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</si>
  <si>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</si>
  <si>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</si>
  <si>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</si>
  <si>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</si>
  <si>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</si>
  <si>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</si>
  <si>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</si>
  <si>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</si>
  <si>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</si>
  <si>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</si>
  <si>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</si>
  <si>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</si>
  <si>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</si>
  <si>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</si>
  <si>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</si>
  <si>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</si>
  <si>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</si>
  <si>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</si>
  <si>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</si>
  <si>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</si>
  <si>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</si>
  <si>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</si>
  <si>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</si>
  <si>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</si>
  <si>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</si>
  <si>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</si>
  <si>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</si>
  <si>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</si>
  <si>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</si>
  <si>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</si>
  <si>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</si>
  <si>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</si>
  <si>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</si>
  <si>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</si>
  <si>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</si>
  <si>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</si>
  <si>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</si>
  <si>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</si>
  <si>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</si>
  <si>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</si>
  <si>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</si>
  <si>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</si>
  <si>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</si>
  <si>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</si>
  <si>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</si>
  <si>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</si>
  <si>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</si>
  <si>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</si>
  <si>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</si>
  <si>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</si>
  <si>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</si>
  <si>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</si>
  <si>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</si>
  <si>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</si>
  <si>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</si>
  <si>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</si>
  <si>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</si>
  <si>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</si>
  <si>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</si>
  <si>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</si>
  <si>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</si>
  <si>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</si>
  <si>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</si>
  <si>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</si>
  <si>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</si>
  <si>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</si>
  <si>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</si>
  <si>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</si>
  <si>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</si>
  <si>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</si>
  <si>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</si>
  <si>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</si>
  <si>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</si>
  <si>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</si>
  <si>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</si>
  <si>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</si>
  <si>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</si>
  <si>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</si>
  <si>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</si>
  <si>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</si>
  <si>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</si>
  <si>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</si>
  <si>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</si>
  <si>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</si>
  <si>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</si>
  <si>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</si>
  <si>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</si>
  <si>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</si>
  <si>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</si>
  <si>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</si>
  <si>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</si>
  <si>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</si>
  <si>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</si>
  <si>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</si>
  <si>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</si>
  <si>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</si>
  <si>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</si>
  <si>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</si>
  <si>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</si>
  <si>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</si>
  <si>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</si>
  <si>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</si>
  <si>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</si>
  <si>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</si>
  <si>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</si>
  <si>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</si>
  <si>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</si>
  <si>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</si>
  <si>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</si>
  <si>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</si>
  <si>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</si>
  <si>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</si>
  <si>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</si>
  <si>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</si>
  <si>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</si>
  <si>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</si>
  <si>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</si>
  <si>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</si>
  <si>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</si>
  <si>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</si>
  <si>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</si>
  <si>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</si>
  <si>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</si>
  <si>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</si>
  <si>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</si>
  <si>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</si>
  <si>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</si>
  <si>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</si>
  <si>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</si>
  <si>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</si>
  <si>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</si>
  <si>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</si>
  <si>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</si>
  <si>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</si>
  <si>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</si>
  <si>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</si>
  <si>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</si>
  <si>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</si>
  <si>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</si>
  <si>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</si>
  <si>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</si>
  <si>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</si>
  <si>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</si>
  <si>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</si>
  <si>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</si>
  <si>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</si>
  <si>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</si>
  <si>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</si>
  <si>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</si>
  <si>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</si>
  <si>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</si>
  <si>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</si>
  <si>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</si>
  <si>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</si>
  <si>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</si>
  <si>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</si>
  <si>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</si>
  <si>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</si>
  <si>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</si>
  <si>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</si>
  <si>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</si>
  <si>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</si>
  <si>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</si>
  <si>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</si>
  <si>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</si>
  <si>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</si>
  <si>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</si>
  <si>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</si>
  <si>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</si>
  <si>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</si>
  <si>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</si>
  <si>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</si>
  <si>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</si>
  <si>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</si>
  <si>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</si>
  <si>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</si>
  <si>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</si>
  <si>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</si>
  <si>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</si>
  <si>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</si>
  <si>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</si>
  <si>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</si>
  <si>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</si>
  <si>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</si>
  <si>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</si>
  <si>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</si>
  <si>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</si>
  <si>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</si>
  <si>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</si>
  <si>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</si>
  <si>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</si>
  <si>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</si>
  <si>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</si>
  <si>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</si>
  <si>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</si>
  <si>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</si>
  <si>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</si>
  <si>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</si>
  <si>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</si>
  <si>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</si>
  <si>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</si>
  <si>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</si>
  <si>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</si>
  <si>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</si>
  <si>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</si>
  <si>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</si>
  <si>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</si>
  <si>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</si>
  <si>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</si>
  <si>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</si>
  <si>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</si>
  <si>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</si>
  <si>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</si>
  <si>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</si>
  <si>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</si>
  <si>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</si>
  <si>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</si>
  <si>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</si>
  <si>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</si>
  <si>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</si>
  <si>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</si>
  <si>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</si>
  <si>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</si>
  <si>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</si>
  <si>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</si>
  <si>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</si>
  <si>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</si>
  <si>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</si>
  <si>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</si>
  <si>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</si>
  <si>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</si>
  <si>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</si>
  <si>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</si>
  <si>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</si>
  <si>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</si>
  <si>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</si>
  <si>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</si>
  <si>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</si>
  <si>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</si>
  <si>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</si>
  <si>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</si>
  <si>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</si>
  <si>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</si>
  <si>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</si>
  <si>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</si>
  <si>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</si>
  <si>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</si>
  <si>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</si>
  <si>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</si>
  <si>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</si>
  <si>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</si>
  <si>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</si>
  <si>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</si>
  <si>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</si>
  <si>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</si>
  <si>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</si>
  <si>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</si>
  <si>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</si>
  <si>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</si>
  <si>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</si>
  <si>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</si>
  <si>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</si>
  <si>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</si>
  <si>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</si>
  <si>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</si>
  <si>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</si>
  <si>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</si>
  <si>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</si>
  <si>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</si>
  <si>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</si>
  <si>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</si>
  <si>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</si>
  <si>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</si>
  <si>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</si>
  <si>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</si>
  <si>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</si>
  <si>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</si>
  <si>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</si>
  <si>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</si>
  <si>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</si>
  <si>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</si>
  <si>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</si>
  <si>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</si>
  <si>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</si>
  <si>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</si>
  <si>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</si>
  <si>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</si>
  <si>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</si>
  <si>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</si>
  <si>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</si>
  <si>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</si>
  <si>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</si>
  <si>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</si>
  <si>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</si>
  <si>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</si>
  <si>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</si>
  <si>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</si>
  <si>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</si>
  <si>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</si>
  <si>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</si>
  <si>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</si>
  <si>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</si>
  <si>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</si>
  <si>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</si>
  <si>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</si>
  <si>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</si>
  <si>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</si>
  <si>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</si>
  <si>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</si>
  <si>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</si>
  <si>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</si>
  <si>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</si>
  <si>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</si>
  <si>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</si>
  <si>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</si>
  <si>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</si>
  <si>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</si>
  <si>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</si>
  <si>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</si>
  <si>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</si>
  <si>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</si>
  <si>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</si>
  <si>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</si>
  <si>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</si>
  <si>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</si>
  <si>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</si>
  <si>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</si>
  <si>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</si>
  <si>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</si>
  <si>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</si>
  <si>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</si>
  <si>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</si>
  <si>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</si>
  <si>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</si>
  <si>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</si>
  <si>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</si>
  <si>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</si>
  <si>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</si>
  <si>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</si>
  <si>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</si>
  <si>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</si>
  <si>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</si>
  <si>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</si>
  <si>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</si>
  <si>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</si>
  <si>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</si>
  <si>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</si>
  <si>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</si>
  <si>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</si>
  <si>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</si>
  <si>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</si>
  <si>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</si>
  <si>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</si>
  <si>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</si>
  <si>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</si>
  <si>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</si>
  <si>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</si>
  <si>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</si>
  <si>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</si>
  <si>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</si>
  <si>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</si>
  <si>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</si>
  <si>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</si>
  <si>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</si>
  <si>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</si>
  <si>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</si>
  <si>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</si>
  <si>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</si>
  <si>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</si>
  <si>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</si>
  <si>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</si>
  <si>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</si>
  <si>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</si>
  <si>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</si>
  <si>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</si>
  <si>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</si>
  <si>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</si>
  <si>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</si>
  <si>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</si>
  <si>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</si>
  <si>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</si>
  <si>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</si>
  <si>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</si>
  <si>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</si>
  <si>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</si>
  <si>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</si>
  <si>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</si>
  <si>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</si>
  <si>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</si>
  <si>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</si>
  <si>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</si>
  <si>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</si>
  <si>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</si>
  <si>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</si>
  <si>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</si>
  <si>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</si>
  <si>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</si>
  <si>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</si>
  <si>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</si>
  <si>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</si>
  <si>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</si>
  <si>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</si>
  <si>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</si>
  <si>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</si>
  <si>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</si>
  <si>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</si>
  <si>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</si>
  <si>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</si>
  <si>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</si>
  <si>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</si>
  <si>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</si>
  <si>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</si>
  <si>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</si>
  <si>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</si>
  <si>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</si>
  <si>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</si>
  <si>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</si>
  <si>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</si>
  <si>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</si>
  <si>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</si>
  <si>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</si>
  <si>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</si>
  <si>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</si>
  <si>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</si>
  <si>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</si>
  <si>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</si>
  <si>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</si>
  <si>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</si>
  <si>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</si>
  <si>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</si>
  <si>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</si>
  <si>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</si>
  <si>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</si>
  <si>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</si>
  <si>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</si>
  <si>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</si>
  <si>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</si>
  <si>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</si>
  <si>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</si>
  <si>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</si>
  <si>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</si>
  <si>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</si>
  <si>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</si>
  <si>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</si>
  <si>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</si>
  <si>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</si>
  <si>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</si>
  <si>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</si>
  <si>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</si>
  <si>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</si>
  <si>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</si>
  <si>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</si>
  <si>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</si>
  <si>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</si>
  <si>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</si>
  <si>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</si>
  <si>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</si>
  <si>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</si>
  <si>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</si>
  <si>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</si>
  <si>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</si>
  <si>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</si>
  <si>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</si>
  <si>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</si>
  <si>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</si>
  <si>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</si>
  <si>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</si>
  <si>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</si>
  <si>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</si>
  <si>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</si>
  <si>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</si>
  <si>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</si>
  <si>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</si>
  <si>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</si>
  <si>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</si>
  <si>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</si>
  <si>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</si>
  <si>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</si>
  <si>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</si>
  <si>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</si>
  <si>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</si>
  <si>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</si>
  <si>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</si>
  <si>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</si>
  <si>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</si>
  <si>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</si>
  <si>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</si>
  <si>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</si>
  <si>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</si>
  <si>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</si>
  <si>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</si>
  <si>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</si>
  <si>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</si>
  <si>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</si>
  <si>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</si>
  <si>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</si>
  <si>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</si>
  <si>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</si>
  <si>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</si>
  <si>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</si>
  <si>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</si>
  <si>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</si>
  <si>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</si>
  <si>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</si>
  <si>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</si>
  <si>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</si>
  <si>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</si>
  <si>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</si>
  <si>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</si>
  <si>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</si>
  <si>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</si>
  <si>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</si>
  <si>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</si>
  <si>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</si>
  <si>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</si>
  <si>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</si>
  <si>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</si>
  <si>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</si>
  <si>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</si>
  <si>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</si>
  <si>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</si>
  <si>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</si>
  <si>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</si>
  <si>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</si>
  <si>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</si>
  <si>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</si>
  <si>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</si>
  <si>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</si>
  <si>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</si>
  <si>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</si>
  <si>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</si>
  <si>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</si>
  <si>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</si>
  <si>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</si>
  <si>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</si>
  <si>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</si>
  <si>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</si>
  <si>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</si>
  <si>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</si>
  <si>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</si>
  <si>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</si>
  <si>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</si>
  <si>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</si>
  <si>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</si>
  <si>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</si>
  <si>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</si>
  <si>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</si>
  <si>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</si>
  <si>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</si>
  <si>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</si>
  <si>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</si>
  <si>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</si>
  <si>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</si>
  <si>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</si>
  <si>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</si>
  <si>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</si>
  <si>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</si>
  <si>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</si>
  <si>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</si>
  <si>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</si>
  <si>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</si>
  <si>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</si>
  <si>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</si>
  <si>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</si>
  <si>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</si>
  <si>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</si>
  <si>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</si>
  <si>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</si>
  <si>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</si>
  <si>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</si>
  <si>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</si>
  <si>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</si>
  <si>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</si>
  <si>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</si>
  <si>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</si>
  <si>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</si>
  <si>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</si>
  <si>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</si>
  <si>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</si>
  <si>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</si>
  <si>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</si>
  <si>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</si>
  <si>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</si>
  <si>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</si>
  <si>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</si>
  <si>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</si>
  <si>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</si>
  <si>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</si>
  <si>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</si>
  <si>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</si>
  <si>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</si>
  <si>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</si>
  <si>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</si>
  <si>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</si>
  <si>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</si>
  <si>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</si>
  <si>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</si>
  <si>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</si>
  <si>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</si>
  <si>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</si>
  <si>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</si>
  <si>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</si>
  <si>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</si>
  <si>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</si>
  <si>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</si>
  <si>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</si>
  <si>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</si>
  <si>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</si>
  <si>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</si>
  <si>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</si>
  <si>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</si>
  <si>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</si>
  <si>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</si>
  <si>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</si>
  <si>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</si>
  <si>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</si>
  <si>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</si>
  <si>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</si>
  <si>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</si>
  <si>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</si>
  <si>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</si>
  <si>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</si>
  <si>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</si>
  <si>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</si>
  <si>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</si>
  <si>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</si>
  <si>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</si>
  <si>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</si>
  <si>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</si>
  <si>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</si>
  <si>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</si>
  <si>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</si>
  <si>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</si>
  <si>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</si>
  <si>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</si>
  <si>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</si>
  <si>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</si>
  <si>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</si>
  <si>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</si>
  <si>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</si>
  <si>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</si>
  <si>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</si>
  <si>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</si>
  <si>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</si>
  <si>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</si>
  <si>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</si>
  <si>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</si>
  <si>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</si>
  <si>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</si>
  <si>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</si>
  <si>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</si>
  <si>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</si>
  <si>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</si>
  <si>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</si>
  <si>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</si>
  <si>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</si>
  <si>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</si>
  <si>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</si>
  <si>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</si>
  <si>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</si>
  <si>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</si>
  <si>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</si>
  <si>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</si>
  <si>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</si>
  <si>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</si>
  <si>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</si>
  <si>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</si>
  <si>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</si>
  <si>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</si>
  <si>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</si>
  <si>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</si>
  <si>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</si>
  <si>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</si>
  <si>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</si>
  <si>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</si>
  <si>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</si>
  <si>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</si>
  <si>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</si>
  <si>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</si>
  <si>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</si>
  <si>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</si>
  <si>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</si>
  <si>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</si>
  <si>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</si>
  <si>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</si>
  <si>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</si>
  <si>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</si>
  <si>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</si>
  <si>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</si>
  <si>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</si>
  <si>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</si>
  <si>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</si>
  <si>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</si>
  <si>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</si>
  <si>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</si>
  <si>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</si>
  <si>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</si>
  <si>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</si>
  <si>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b1022</t>
  </si>
  <si>
    <t>d901</t>
  </si>
  <si>
    <t>c1194</t>
  </si>
  <si>
    <t>К. Инджова-Дечева</t>
  </si>
  <si>
    <t>Д. Мирчева</t>
  </si>
  <si>
    <t>инж. М. Семов</t>
  </si>
  <si>
    <t>fsd_budget@dryanovo.bg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</si>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</sst>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Дряново</v>
      </c>
      <c r="C2" s="1670"/>
      <c r="D2" s="1671"/>
      <c r="E2" s="1019"/>
      <c r="F2" s="1020">
        <f>+OTCHET!H9</f>
        <v>0</v>
      </c>
      <c r="G2" s="1021" t="str">
        <f>+OTCHET!F12</f>
        <v>5702</v>
      </c>
      <c r="H2" s="1022"/>
      <c r="I2" s="1672">
        <f>+OTCHET!H607</f>
        <v>0</v>
      </c>
      <c r="J2" s="1673"/>
      <c r="K2" s="1013"/>
      <c r="L2" s="1674" t="str">
        <f>OTCHET!H605</f>
        <v>fsd_budget@dryanovo.bg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994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679" t="s">
        <v>997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999</v>
      </c>
      <c r="O6" s="1008"/>
      <c r="P6" s="1045">
        <f>OTCHET!F9</f>
        <v>43616</v>
      </c>
      <c r="Q6" s="1044" t="s">
        <v>999</v>
      </c>
      <c r="R6" s="1046"/>
      <c r="S6" s="1680">
        <f>+Q4</f>
        <v>2019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681" t="s">
        <v>976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4" t="s">
        <v>977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1014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2064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2036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2035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1016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1018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1020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1022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125</v>
      </c>
      <c r="K20" s="1095"/>
      <c r="L20" s="1114">
        <f t="shared" si="4"/>
        <v>0</v>
      </c>
      <c r="M20" s="1095"/>
      <c r="N20" s="1115">
        <f t="shared" si="5"/>
        <v>125</v>
      </c>
      <c r="O20" s="1097"/>
      <c r="P20" s="1113">
        <f>+ROUND(+SUM(OTCHET!E81:E89),0)</f>
        <v>0</v>
      </c>
      <c r="Q20" s="1114">
        <f>+ROUND(+SUM(OTCHET!L81:L89),0)</f>
        <v>125</v>
      </c>
      <c r="R20" s="1046"/>
      <c r="S20" s="1690" t="s">
        <v>1024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1026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2037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125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125</v>
      </c>
      <c r="O23" s="1097"/>
      <c r="P23" s="1125">
        <f>+ROUND(+SUM(P13,P14,P16,P17,P18,P19,P20,P21,P22),0)</f>
        <v>0</v>
      </c>
      <c r="Q23" s="1125">
        <f>+ROUND(+SUM(Q13,Q14,Q16,Q17,Q18,Q19,Q20,Q21,Q22),0)</f>
        <v>125</v>
      </c>
      <c r="R23" s="1046"/>
      <c r="S23" s="1699" t="s">
        <v>1029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1032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1034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1036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1038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1045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1047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1049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1051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1053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1056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1058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2067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1059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1061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1063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125</v>
      </c>
      <c r="K48" s="1095"/>
      <c r="L48" s="1200">
        <f>+ROUND(L23+L28+L35+L40+L46,0)</f>
        <v>0</v>
      </c>
      <c r="M48" s="1095"/>
      <c r="N48" s="1201">
        <f>+ROUND(N23+N28+N35+N40+N46,0)</f>
        <v>125</v>
      </c>
      <c r="O48" s="1202"/>
      <c r="P48" s="1199">
        <f>+ROUND(P23+P28+P35+P40+P46,0)</f>
        <v>0</v>
      </c>
      <c r="Q48" s="1200">
        <f>+ROUND(Q23+Q28+Q35+Q40+Q46,0)</f>
        <v>125</v>
      </c>
      <c r="R48" s="1046"/>
      <c r="S48" s="1711" t="s">
        <v>1065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1069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1071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1073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1075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1077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1079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1082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4607895</v>
      </c>
      <c r="J59" s="1120">
        <f>+IF(OR($P$2=98,$P$2=42,$P$2=96,$P$2=97),$Q59,0)</f>
        <v>4607891</v>
      </c>
      <c r="K59" s="1095"/>
      <c r="L59" s="1120">
        <f>+IF($P$2=33,$Q59,0)</f>
        <v>0</v>
      </c>
      <c r="M59" s="1095"/>
      <c r="N59" s="1121">
        <f>+ROUND(+G59+J59+L59,0)</f>
        <v>4607891</v>
      </c>
      <c r="O59" s="1097"/>
      <c r="P59" s="1119">
        <f>+ROUND(+OTCHET!E275+OTCHET!E276,0)</f>
        <v>4607895</v>
      </c>
      <c r="Q59" s="1120">
        <f>+ROUND(+OTCHET!L275+OTCHET!L276,0)</f>
        <v>4607891</v>
      </c>
      <c r="R59" s="1046"/>
      <c r="S59" s="1690" t="s">
        <v>1084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1086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1088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4607895</v>
      </c>
      <c r="J63" s="1208">
        <f>+ROUND(+SUM(J58:J61),0)</f>
        <v>4607891</v>
      </c>
      <c r="K63" s="1095"/>
      <c r="L63" s="1208">
        <f>+ROUND(+SUM(L58:L61),0)</f>
        <v>0</v>
      </c>
      <c r="M63" s="1095"/>
      <c r="N63" s="1209">
        <f>+ROUND(+SUM(N58:N61),0)</f>
        <v>4607891</v>
      </c>
      <c r="O63" s="1097"/>
      <c r="P63" s="1207">
        <f>+ROUND(+SUM(P58:P61),0)</f>
        <v>4607895</v>
      </c>
      <c r="Q63" s="1208">
        <f>+ROUND(+SUM(Q58:Q61),0)</f>
        <v>4607891</v>
      </c>
      <c r="R63" s="1046"/>
      <c r="S63" s="1699" t="s">
        <v>1092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1095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1097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1099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1102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1104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1106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1109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1111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1113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4607895</v>
      </c>
      <c r="J77" s="1233">
        <f>+ROUND(J56+J63+J67+J71+J75,0)</f>
        <v>4607891</v>
      </c>
      <c r="K77" s="1095"/>
      <c r="L77" s="1233">
        <f>+ROUND(L56+L63+L67+L71+L75,0)</f>
        <v>0</v>
      </c>
      <c r="M77" s="1095"/>
      <c r="N77" s="1234">
        <f>+ROUND(N56+N63+N67+N71+N75,0)</f>
        <v>4607891</v>
      </c>
      <c r="O77" s="1097"/>
      <c r="P77" s="1231">
        <f>+ROUND(P56+P63+P67+P71+P75,0)</f>
        <v>4607895</v>
      </c>
      <c r="Q77" s="1232">
        <f>+ROUND(Q56+Q63+Q67+Q71+Q75,0)</f>
        <v>4607891</v>
      </c>
      <c r="R77" s="1046"/>
      <c r="S77" s="1714" t="s">
        <v>1115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9900</v>
      </c>
      <c r="J79" s="1108">
        <f>+IF(OR($P$2=98,$P$2=42,$P$2=96,$P$2=97),$Q79,0)</f>
        <v>-129</v>
      </c>
      <c r="K79" s="1095"/>
      <c r="L79" s="1108">
        <f>+IF($P$2=33,$Q79,0)</f>
        <v>0</v>
      </c>
      <c r="M79" s="1095"/>
      <c r="N79" s="1109">
        <f>+ROUND(+G79+J79+L79,0)</f>
        <v>-129</v>
      </c>
      <c r="O79" s="1097"/>
      <c r="P79" s="1107">
        <f>+ROUND(OTCHET!E419,0)</f>
        <v>9900</v>
      </c>
      <c r="Q79" s="1108">
        <f>+ROUND(OTCHET!L419,0)</f>
        <v>-129</v>
      </c>
      <c r="R79" s="1046"/>
      <c r="S79" s="1687" t="s">
        <v>1118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-9900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-9900</v>
      </c>
      <c r="Q80" s="1120">
        <f>+ROUND(OTCHET!L429,0)</f>
        <v>0</v>
      </c>
      <c r="R80" s="1046"/>
      <c r="S80" s="1690" t="s">
        <v>1120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-129</v>
      </c>
      <c r="K81" s="1095"/>
      <c r="L81" s="1242">
        <f>+ROUND(L79+L80,0)</f>
        <v>0</v>
      </c>
      <c r="M81" s="1095"/>
      <c r="N81" s="1243">
        <f>+ROUND(N79+N80,0)</f>
        <v>-129</v>
      </c>
      <c r="O81" s="1097"/>
      <c r="P81" s="1241">
        <f>+ROUND(P79+P80,0)</f>
        <v>0</v>
      </c>
      <c r="Q81" s="1242">
        <f>+ROUND(Q79+Q80,0)</f>
        <v>-129</v>
      </c>
      <c r="R81" s="1046"/>
      <c r="S81" s="1717" t="s">
        <v>1122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-4607895</v>
      </c>
      <c r="J83" s="1255">
        <f>+ROUND(J48,0)-ROUND(J77,0)+ROUND(J81,0)</f>
        <v>-4607895</v>
      </c>
      <c r="K83" s="1095"/>
      <c r="L83" s="1255">
        <f>+ROUND(L48,0)-ROUND(L77,0)+ROUND(L81,0)</f>
        <v>0</v>
      </c>
      <c r="M83" s="1095"/>
      <c r="N83" s="1256">
        <f>+ROUND(N48,0)-ROUND(N77,0)+ROUND(N81,0)</f>
        <v>-4607895</v>
      </c>
      <c r="O83" s="1257"/>
      <c r="P83" s="1254">
        <f>+ROUND(P48,0)-ROUND(P77,0)+ROUND(P81,0)</f>
        <v>-4607895</v>
      </c>
      <c r="Q83" s="1255">
        <f>+ROUND(Q48,0)-ROUND(Q77,0)+ROUND(Q81,0)</f>
        <v>-4607895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4607895</v>
      </c>
      <c r="J84" s="1263">
        <f>+ROUND(J101,0)+ROUND(J120,0)+ROUND(J127,0)-ROUND(J132,0)</f>
        <v>4607895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4607895</v>
      </c>
      <c r="O84" s="1257"/>
      <c r="P84" s="1262">
        <f>+ROUND(P101,0)+ROUND(P120,0)+ROUND(P127,0)-ROUND(P132,0)</f>
        <v>4607895</v>
      </c>
      <c r="Q84" s="1263">
        <f>+ROUND(Q101,0)+ROUND(Q120,0)+ROUND(Q127,0)-ROUND(Q132,0)</f>
        <v>4607895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1128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1130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1132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1135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1137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1139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1141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1143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1146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1148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1150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1152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1156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1158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1160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1163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1165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1167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1170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1172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1174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1177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1179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1181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1183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1186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1190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1192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1194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4607895</v>
      </c>
      <c r="J129" s="1108">
        <f>+IF(OR($P$2=98,$P$2=42,$P$2=96,$P$2=97),$Q129,0)</f>
        <v>4607895</v>
      </c>
      <c r="K129" s="1095"/>
      <c r="L129" s="1108">
        <f>+IF($P$2=33,$Q129,0)</f>
        <v>0</v>
      </c>
      <c r="M129" s="1095"/>
      <c r="N129" s="1109">
        <f>+ROUND(+G129+J129+L129,0)</f>
        <v>4607895</v>
      </c>
      <c r="O129" s="1097"/>
      <c r="P129" s="1107">
        <f>+ROUND(+SUM(OTCHET!E567:E572)+SUM(OTCHET!E581:E582)+IF(AND(OTCHET!$F$12=9900,+OTCHET!$E$15=0),0,SUM(OTCHET!E587:E588)),0)</f>
        <v>4607895</v>
      </c>
      <c r="Q129" s="1108">
        <f>+ROUND(+SUM(OTCHET!L567:L572)+SUM(OTCHET!L581:L582)+IF(AND(OTCHET!$F$12=9900,+OTCHET!$E$15=0),0,SUM(OTCHET!L587:L588)),0)</f>
        <v>4607895</v>
      </c>
      <c r="R129" s="1046"/>
      <c r="S129" s="1687" t="s">
        <v>1197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1199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1201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-4607895</v>
      </c>
      <c r="J132" s="1295">
        <f>+ROUND(+J131-J129-J130,0)</f>
        <v>-4607895</v>
      </c>
      <c r="K132" s="1095"/>
      <c r="L132" s="1295">
        <f>+ROUND(+L131-L129-L130,0)</f>
        <v>0</v>
      </c>
      <c r="M132" s="1095"/>
      <c r="N132" s="1296">
        <f>+ROUND(+N131-N129-N130,0)</f>
        <v>-4607895</v>
      </c>
      <c r="O132" s="1097"/>
      <c r="P132" s="1294">
        <f>+ROUND(+P131-P129-P130,0)</f>
        <v>-4607895</v>
      </c>
      <c r="Q132" s="1295">
        <f>+ROUND(+Q131-Q129-Q130,0)</f>
        <v>-4607895</v>
      </c>
      <c r="R132" s="1046"/>
      <c r="S132" s="1732" t="s">
        <v>1203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43626</v>
      </c>
      <c r="D134" s="1247" t="s">
        <v>1205</v>
      </c>
      <c r="E134" s="1019"/>
      <c r="F134" s="1736"/>
      <c r="G134" s="1736"/>
      <c r="H134" s="1019"/>
      <c r="I134" s="1304" t="s">
        <v>1206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57" operator="notEqual" stopIfTrue="1">
      <formula>0</formula>
    </cfRule>
  </conditionalFormatting>
  <conditionalFormatting sqref="B133">
    <cfRule type="cellIs" priority="46" dxfId="158" operator="notEqual" stopIfTrue="1">
      <formula>0</formula>
    </cfRule>
    <cfRule type="cellIs" priority="34" dxfId="159" operator="equal">
      <formula>0</formula>
    </cfRule>
  </conditionalFormatting>
  <conditionalFormatting sqref="G2">
    <cfRule type="cellIs" priority="6" dxfId="46" operator="notEqual" stopIfTrue="1">
      <formula>0</formula>
    </cfRule>
    <cfRule type="cellIs" priority="7" dxfId="160" operator="equal" stopIfTrue="1">
      <formula>0</formula>
    </cfRule>
    <cfRule type="cellIs" priority="8" dxfId="161" operator="equal" stopIfTrue="1">
      <formula>0</formula>
    </cfRule>
    <cfRule type="cellIs" priority="45" dxfId="162" operator="equal">
      <formula>0</formula>
    </cfRule>
  </conditionalFormatting>
  <conditionalFormatting sqref="I2">
    <cfRule type="cellIs" priority="44" dxfId="162" operator="equal">
      <formula>0</formula>
    </cfRule>
  </conditionalFormatting>
  <conditionalFormatting sqref="F137:G138">
    <cfRule type="cellIs" priority="42" dxfId="163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63" operator="equal" stopIfTrue="1">
      <formula>"НЕРАВНЕНИЕ!"</formula>
    </cfRule>
  </conditionalFormatting>
  <conditionalFormatting sqref="L137:M138">
    <cfRule type="cellIs" priority="40" dxfId="163" operator="equal" stopIfTrue="1">
      <formula>"НЕРАВНЕНИЕ!"</formula>
    </cfRule>
  </conditionalFormatting>
  <conditionalFormatting sqref="F140:G141">
    <cfRule type="cellIs" priority="38" dxfId="163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63" operator="equal" stopIfTrue="1">
      <formula>"НЕРАВНЕНИЕ !"</formula>
    </cfRule>
  </conditionalFormatting>
  <conditionalFormatting sqref="L140:M141">
    <cfRule type="cellIs" priority="36" dxfId="163" operator="equal" stopIfTrue="1">
      <formula>"НЕРАВНЕНИЕ !"</formula>
    </cfRule>
  </conditionalFormatting>
  <conditionalFormatting sqref="I140:J141 L140:L141 N140:N141 F140:G141">
    <cfRule type="cellIs" priority="35" dxfId="163" operator="notEqual">
      <formula>0</formula>
    </cfRule>
  </conditionalFormatting>
  <conditionalFormatting sqref="I133:J133">
    <cfRule type="cellIs" priority="33" dxfId="157" operator="notEqual" stopIfTrue="1">
      <formula>0</formula>
    </cfRule>
  </conditionalFormatting>
  <conditionalFormatting sqref="L82">
    <cfRule type="cellIs" priority="28" dxfId="157" operator="notEqual" stopIfTrue="1">
      <formula>0</formula>
    </cfRule>
  </conditionalFormatting>
  <conditionalFormatting sqref="N82">
    <cfRule type="cellIs" priority="27" dxfId="157" operator="notEqual" stopIfTrue="1">
      <formula>0</formula>
    </cfRule>
  </conditionalFormatting>
  <conditionalFormatting sqref="L133">
    <cfRule type="cellIs" priority="32" dxfId="157" operator="notEqual" stopIfTrue="1">
      <formula>0</formula>
    </cfRule>
  </conditionalFormatting>
  <conditionalFormatting sqref="N133">
    <cfRule type="cellIs" priority="31" dxfId="157" operator="notEqual" stopIfTrue="1">
      <formula>0</formula>
    </cfRule>
  </conditionalFormatting>
  <conditionalFormatting sqref="F82:H82">
    <cfRule type="cellIs" priority="30" dxfId="157" operator="notEqual" stopIfTrue="1">
      <formula>0</formula>
    </cfRule>
  </conditionalFormatting>
  <conditionalFormatting sqref="I82:J82">
    <cfRule type="cellIs" priority="29" dxfId="157" operator="notEqual" stopIfTrue="1">
      <formula>0</formula>
    </cfRule>
  </conditionalFormatting>
  <conditionalFormatting sqref="B82">
    <cfRule type="cellIs" priority="25" dxfId="160" operator="equal">
      <formula>0</formula>
    </cfRule>
    <cfRule type="cellIs" priority="26" dxfId="158" operator="notEqual" stopIfTrue="1">
      <formula>0</formula>
    </cfRule>
  </conditionalFormatting>
  <conditionalFormatting sqref="P133:Q133">
    <cfRule type="cellIs" priority="24" dxfId="157" operator="notEqual" stopIfTrue="1">
      <formula>0</formula>
    </cfRule>
  </conditionalFormatting>
  <conditionalFormatting sqref="P137:Q138">
    <cfRule type="cellIs" priority="22" dxfId="163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63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63" operator="notEqual">
      <formula>0</formula>
    </cfRule>
  </conditionalFormatting>
  <conditionalFormatting sqref="P2">
    <cfRule type="cellIs" priority="14" dxfId="164" operator="equal" stopIfTrue="1">
      <formula>98</formula>
    </cfRule>
    <cfRule type="cellIs" priority="15" dxfId="165" operator="equal" stopIfTrue="1">
      <formula>96</formula>
    </cfRule>
    <cfRule type="cellIs" priority="16" dxfId="166" operator="equal" stopIfTrue="1">
      <formula>42</formula>
    </cfRule>
    <cfRule type="cellIs" priority="17" dxfId="167" operator="equal" stopIfTrue="1">
      <formula>97</formula>
    </cfRule>
    <cfRule type="cellIs" priority="18" dxfId="168" operator="equal" stopIfTrue="1">
      <formula>33</formula>
    </cfRule>
  </conditionalFormatting>
  <conditionalFormatting sqref="Q2">
    <cfRule type="cellIs" priority="9" dxfId="168" operator="equal" stopIfTrue="1">
      <formula>"Чужди средства"</formula>
    </cfRule>
    <cfRule type="cellIs" priority="10" dxfId="167" operator="equal" stopIfTrue="1">
      <formula>"СЕС - ДМП"</formula>
    </cfRule>
    <cfRule type="cellIs" priority="11" dxfId="166" operator="equal" stopIfTrue="1">
      <formula>"СЕС - РА"</formula>
    </cfRule>
    <cfRule type="cellIs" priority="12" dxfId="165" operator="equal" stopIfTrue="1">
      <formula>"СЕС - ДЕС"</formula>
    </cfRule>
    <cfRule type="cellIs" priority="13" dxfId="164" operator="equal" stopIfTrue="1">
      <formula>"СЕС - КСФ"</formula>
    </cfRule>
  </conditionalFormatting>
  <conditionalFormatting sqref="P82:Q82">
    <cfRule type="cellIs" priority="5" dxfId="157" operator="notEqual" stopIfTrue="1">
      <formula>0</formula>
    </cfRule>
  </conditionalFormatting>
  <conditionalFormatting sqref="T2:U2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43616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1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2061</v>
      </c>
      <c r="F17" s="1745" t="s">
        <v>2062</v>
      </c>
      <c r="G17" s="729" t="s">
        <v>1255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4"/>
      <c r="F18" s="1746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2068</v>
      </c>
      <c r="C22" s="761" t="s">
        <v>175</v>
      </c>
      <c r="D22" s="762"/>
      <c r="E22" s="763">
        <f>+E23+E25+E36+E37</f>
        <v>0</v>
      </c>
      <c r="F22" s="763">
        <f>+F23+F25+F36+F37</f>
        <v>125</v>
      </c>
      <c r="G22" s="764">
        <f>+G23+G25+G36+G37</f>
        <v>0</v>
      </c>
      <c r="H22" s="765">
        <f>+H23+H25+H36+H37</f>
        <v>125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125</v>
      </c>
      <c r="G25" s="783">
        <f>+G26+G30+G31+G32+G33</f>
        <v>0</v>
      </c>
      <c r="H25" s="784">
        <f>+H26+H30+H31+H32+H33</f>
        <v>125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125</v>
      </c>
      <c r="G26" s="788">
        <f>OTCHET!I74</f>
        <v>0</v>
      </c>
      <c r="H26" s="789">
        <f>OTCHET!J74</f>
        <v>125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4607895</v>
      </c>
      <c r="F38" s="847">
        <f>F39+F43+F44+F46+SUM(F48:F52)+F55</f>
        <v>4607891</v>
      </c>
      <c r="G38" s="848">
        <f>G39+G43+G44+G46+SUM(G48:G52)+G55</f>
        <v>0</v>
      </c>
      <c r="H38" s="849">
        <f>H39+H43+H44+H46+SUM(H48:H52)+H55</f>
        <v>4607891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2021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364</v>
      </c>
      <c r="D49" s="856"/>
      <c r="E49" s="815">
        <f>OTCHET!E275+OTCHET!E276+OTCHET!E284+OTCHET!E287</f>
        <v>4607895</v>
      </c>
      <c r="F49" s="815">
        <f t="shared" si="1"/>
        <v>4607891</v>
      </c>
      <c r="G49" s="816">
        <f>OTCHET!I275+OTCHET!I276+OTCHET!I284+OTCHET!I287</f>
        <v>0</v>
      </c>
      <c r="H49" s="817">
        <f>OTCHET!J275+OTCHET!J276+OTCHET!J284+OTCHET!J287</f>
        <v>4607891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-129</v>
      </c>
      <c r="G56" s="893">
        <f>+G57+G58+G62</f>
        <v>0</v>
      </c>
      <c r="H56" s="894">
        <f>+H57+H58+H62</f>
        <v>-129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-129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-129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-9900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2063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-4607895</v>
      </c>
      <c r="F64" s="927">
        <f>+F22-F38+F56-F63</f>
        <v>-4607895</v>
      </c>
      <c r="G64" s="928">
        <f>+G22-G38+G56-G63</f>
        <v>0</v>
      </c>
      <c r="H64" s="929">
        <f>+H22-H38+H56-H63</f>
        <v>-4607895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4607895</v>
      </c>
      <c r="F66" s="937">
        <f>SUM(+F68+F76+F77+F84+F85+F86+F89+F90+F91+F92+F93+F94+F95)</f>
        <v>4607895</v>
      </c>
      <c r="G66" s="938">
        <f>SUM(+G68+G76+G77+G84+G85+G86+G89+G90+G91+G92+G93+G94+G95)</f>
        <v>0</v>
      </c>
      <c r="H66" s="939">
        <f>SUM(+H68+H76+H77+H84+H85+H86+H89+H90+H91+H92+H93+H94+H95)</f>
        <v>4607895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4607895</v>
      </c>
      <c r="F90" s="901">
        <f t="shared" si="5"/>
        <v>4607895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4607895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7" t="s">
        <v>988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К. Инджова-Дечева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Д. Мирчева</v>
      </c>
      <c r="F114" s="1748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57" operator="notEqual" stopIfTrue="1">
      <formula>0</formula>
    </cfRule>
  </conditionalFormatting>
  <conditionalFormatting sqref="E105:I105">
    <cfRule type="cellIs" priority="19" dxfId="157" operator="notEqual" stopIfTrue="1">
      <formula>0</formula>
    </cfRule>
  </conditionalFormatting>
  <conditionalFormatting sqref="G107:H107 B107">
    <cfRule type="cellIs" priority="18" dxfId="173" operator="equal" stopIfTrue="1">
      <formula>0</formula>
    </cfRule>
  </conditionalFormatting>
  <conditionalFormatting sqref="I114 E110">
    <cfRule type="cellIs" priority="17" dxfId="161" operator="equal" stopIfTrue="1">
      <formula>0</formula>
    </cfRule>
  </conditionalFormatting>
  <conditionalFormatting sqref="E114:F114">
    <cfRule type="cellIs" priority="16" dxfId="161" operator="equal" stopIfTrue="1">
      <formula>0</formula>
    </cfRule>
  </conditionalFormatting>
  <conditionalFormatting sqref="E15">
    <cfRule type="cellIs" priority="11" dxfId="164" operator="equal" stopIfTrue="1">
      <formula>98</formula>
    </cfRule>
    <cfRule type="cellIs" priority="12" dxfId="165" operator="equal" stopIfTrue="1">
      <formula>96</formula>
    </cfRule>
    <cfRule type="cellIs" priority="13" dxfId="166" operator="equal" stopIfTrue="1">
      <formula>42</formula>
    </cfRule>
    <cfRule type="cellIs" priority="14" dxfId="167" operator="equal" stopIfTrue="1">
      <formula>97</formula>
    </cfRule>
    <cfRule type="cellIs" priority="15" dxfId="168" operator="equal" stopIfTrue="1">
      <formula>33</formula>
    </cfRule>
  </conditionalFormatting>
  <conditionalFormatting sqref="F15">
    <cfRule type="cellIs" priority="6" dxfId="168" operator="equal" stopIfTrue="1">
      <formula>"Чужди средства"</formula>
    </cfRule>
    <cfRule type="cellIs" priority="7" dxfId="167" operator="equal" stopIfTrue="1">
      <formula>"СЕС - ДМП"</formula>
    </cfRule>
    <cfRule type="cellIs" priority="8" dxfId="166" operator="equal" stopIfTrue="1">
      <formula>"СЕС - РА"</formula>
    </cfRule>
    <cfRule type="cellIs" priority="9" dxfId="165" operator="equal" stopIfTrue="1">
      <formula>"СЕС - ДЕС"</formula>
    </cfRule>
    <cfRule type="cellIs" priority="10" dxfId="164" operator="equal" stopIfTrue="1">
      <formula>"СЕС - КСФ"</formula>
    </cfRule>
  </conditionalFormatting>
  <conditionalFormatting sqref="B105">
    <cfRule type="cellIs" priority="5" dxfId="158" operator="notEqual" stopIfTrue="1">
      <formula>0</formula>
    </cfRule>
  </conditionalFormatting>
  <conditionalFormatting sqref="I11">
    <cfRule type="cellIs" priority="1" dxfId="169" operator="between" stopIfTrue="1">
      <formula>1000000000000</formula>
      <formula>9999999999999990</formula>
    </cfRule>
    <cfRule type="cellIs" priority="2" dxfId="170" operator="between" stopIfTrue="1">
      <formula>10000000000</formula>
      <formula>999999999999</formula>
    </cfRule>
    <cfRule type="cellIs" priority="3" dxfId="171" operator="between" stopIfTrue="1">
      <formula>1000000</formula>
      <formula>99999999</formula>
    </cfRule>
    <cfRule type="cellIs" priority="4" dxfId="17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4"/>
  <sheetViews>
    <sheetView tabSelected="1" zoomScale="66" zoomScaleNormal="66" zoomScaleSheetLayoutView="85" workbookViewId="0" topLeftCell="B437">
      <selection activeCell="K603" sqref="K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2" t="str">
        <f>VLOOKUP(E15,SMETKA,2,FALSE)</f>
        <v>ОТЧЕТНИ ДАННИ ПО ЕБК ЗА СМЕТКИТЕ ЗА СРЕДСТВАТА ОТ ЕВРОПЕЙСКИЯ СЪЮЗ - РА</v>
      </c>
      <c r="C7" s="1793"/>
      <c r="D7" s="179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4" t="s">
        <v>2069</v>
      </c>
      <c r="C9" s="1795"/>
      <c r="D9" s="1796"/>
      <c r="E9" s="115">
        <v>43466</v>
      </c>
      <c r="F9" s="116">
        <v>43616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41" t="s">
        <v>970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97" t="str">
        <f>VLOOKUP(F12,PRBK,2,FALSE)</f>
        <v>Дряново</v>
      </c>
      <c r="C12" s="1798"/>
      <c r="D12" s="1799"/>
      <c r="E12" s="118" t="s">
        <v>964</v>
      </c>
      <c r="F12" s="1586" t="s">
        <v>1428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66" t="s">
        <v>2051</v>
      </c>
      <c r="F19" s="1767"/>
      <c r="G19" s="1767"/>
      <c r="H19" s="1768"/>
      <c r="I19" s="1784" t="s">
        <v>2052</v>
      </c>
      <c r="J19" s="1785"/>
      <c r="K19" s="1785"/>
      <c r="L19" s="1786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0" t="s">
        <v>467</v>
      </c>
      <c r="D22" s="179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0" t="s">
        <v>469</v>
      </c>
      <c r="D28" s="179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0" t="s">
        <v>126</v>
      </c>
      <c r="D33" s="179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0" t="s">
        <v>121</v>
      </c>
      <c r="D39" s="179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125</v>
      </c>
      <c r="K74" s="170">
        <f>SUM(K75:K89)</f>
        <v>0</v>
      </c>
      <c r="L74" s="1376">
        <f t="shared" si="13"/>
        <v>125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>
        <v>125</v>
      </c>
      <c r="K81" s="160">
        <v>0</v>
      </c>
      <c r="L81" s="295">
        <f t="shared" si="14"/>
        <v>125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125</v>
      </c>
      <c r="K169" s="213">
        <f t="shared" si="39"/>
        <v>0</v>
      </c>
      <c r="L169" s="210">
        <f t="shared" si="39"/>
        <v>125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0" t="str">
        <f>$B$7</f>
        <v>ОТЧЕТНИ ДАННИ ПО ЕБК ЗА СМЕТКИТЕ ЗА СРЕДСТВАТА ОТ ЕВРОПЕЙСКИЯ СЪЮЗ - РА</v>
      </c>
      <c r="C174" s="1801"/>
      <c r="D174" s="180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Община Дряново</v>
      </c>
      <c r="C176" s="1779"/>
      <c r="D176" s="1780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7" t="str">
        <f>$B$12</f>
        <v>Дряново</v>
      </c>
      <c r="C179" s="1798"/>
      <c r="D179" s="1799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66" t="s">
        <v>2053</v>
      </c>
      <c r="F183" s="1767"/>
      <c r="G183" s="1767"/>
      <c r="H183" s="1768"/>
      <c r="I183" s="1769" t="s">
        <v>2054</v>
      </c>
      <c r="J183" s="1770"/>
      <c r="K183" s="1770"/>
      <c r="L183" s="177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2" t="s">
        <v>745</v>
      </c>
      <c r="D187" s="177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1" t="s">
        <v>748</v>
      </c>
      <c r="D190" s="176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193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9" t="s">
        <v>198</v>
      </c>
      <c r="D204" s="176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1" t="s">
        <v>199</v>
      </c>
      <c r="D205" s="1762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3" t="s">
        <v>271</v>
      </c>
      <c r="D223" s="175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3" t="s">
        <v>723</v>
      </c>
      <c r="D227" s="175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3" t="s">
        <v>218</v>
      </c>
      <c r="D233" s="175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3" t="s">
        <v>220</v>
      </c>
      <c r="D236" s="175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7" t="s">
        <v>221</v>
      </c>
      <c r="D237" s="175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7" t="s">
        <v>222</v>
      </c>
      <c r="D238" s="175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7" t="s">
        <v>1658</v>
      </c>
      <c r="D239" s="175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3" t="s">
        <v>223</v>
      </c>
      <c r="D240" s="175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3" t="s">
        <v>233</v>
      </c>
      <c r="D255" s="175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3" t="s">
        <v>234</v>
      </c>
      <c r="D256" s="175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3" t="s">
        <v>235</v>
      </c>
      <c r="D257" s="175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3" t="s">
        <v>236</v>
      </c>
      <c r="D258" s="175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3" t="s">
        <v>1663</v>
      </c>
      <c r="D265" s="175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3" t="s">
        <v>1660</v>
      </c>
      <c r="D269" s="175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3" t="s">
        <v>1661</v>
      </c>
      <c r="D270" s="175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7" t="s">
        <v>246</v>
      </c>
      <c r="D271" s="175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3" t="s">
        <v>272</v>
      </c>
      <c r="D272" s="175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5" t="s">
        <v>247</v>
      </c>
      <c r="D275" s="1756"/>
      <c r="E275" s="310">
        <f aca="true" t="shared" si="68" ref="E275:L276">SUMIF($B$607:$B$12313,$B275,E$607:E$12313)</f>
        <v>4607895</v>
      </c>
      <c r="F275" s="274">
        <f t="shared" si="68"/>
        <v>0</v>
      </c>
      <c r="G275" s="275">
        <f t="shared" si="68"/>
        <v>4607895</v>
      </c>
      <c r="H275" s="276">
        <f t="shared" si="68"/>
        <v>0</v>
      </c>
      <c r="I275" s="274">
        <f t="shared" si="68"/>
        <v>0</v>
      </c>
      <c r="J275" s="275">
        <f t="shared" si="68"/>
        <v>4607891</v>
      </c>
      <c r="K275" s="276">
        <f t="shared" si="68"/>
        <v>0</v>
      </c>
      <c r="L275" s="310">
        <f t="shared" si="68"/>
        <v>4607891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5" t="s">
        <v>248</v>
      </c>
      <c r="D276" s="175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5" t="s">
        <v>624</v>
      </c>
      <c r="D284" s="175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5" t="s">
        <v>686</v>
      </c>
      <c r="D287" s="175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3" t="s">
        <v>687</v>
      </c>
      <c r="D288" s="175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9" t="s">
        <v>916</v>
      </c>
      <c r="D293" s="175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1" t="s">
        <v>695</v>
      </c>
      <c r="D297" s="175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4607895</v>
      </c>
      <c r="F301" s="396">
        <f t="shared" si="77"/>
        <v>0</v>
      </c>
      <c r="G301" s="397">
        <f t="shared" si="77"/>
        <v>4607895</v>
      </c>
      <c r="H301" s="398">
        <f t="shared" si="77"/>
        <v>0</v>
      </c>
      <c r="I301" s="396">
        <f t="shared" si="77"/>
        <v>0</v>
      </c>
      <c r="J301" s="397">
        <f t="shared" si="77"/>
        <v>4607891</v>
      </c>
      <c r="K301" s="398">
        <f t="shared" si="77"/>
        <v>0</v>
      </c>
      <c r="L301" s="395">
        <f t="shared" si="77"/>
        <v>4607891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РА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Община Дряново</v>
      </c>
      <c r="C350" s="1779"/>
      <c r="D350" s="1780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7" t="str">
        <f>$B$12</f>
        <v>Дряново</v>
      </c>
      <c r="C353" s="1798"/>
      <c r="D353" s="1799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87" t="s">
        <v>2055</v>
      </c>
      <c r="F357" s="1788"/>
      <c r="G357" s="1788"/>
      <c r="H357" s="1789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275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286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308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252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253</v>
      </c>
      <c r="D391" s="1807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255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256</v>
      </c>
      <c r="D399" s="1807"/>
      <c r="E399" s="1378">
        <f aca="true" t="shared" si="89" ref="E399:L399">SUM(E400:E401)</f>
        <v>9900</v>
      </c>
      <c r="F399" s="459">
        <f t="shared" si="89"/>
        <v>0</v>
      </c>
      <c r="G399" s="473">
        <f t="shared" si="89"/>
        <v>9900</v>
      </c>
      <c r="H399" s="445">
        <f>SUM(H400:H401)</f>
        <v>0</v>
      </c>
      <c r="I399" s="459">
        <f t="shared" si="89"/>
        <v>0</v>
      </c>
      <c r="J399" s="444">
        <f t="shared" si="89"/>
        <v>-129</v>
      </c>
      <c r="K399" s="445">
        <f>SUM(K400:K401)</f>
        <v>0</v>
      </c>
      <c r="L399" s="1378">
        <f t="shared" si="89"/>
        <v>-129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9900</v>
      </c>
      <c r="F400" s="158"/>
      <c r="G400" s="159">
        <v>9900</v>
      </c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-129</v>
      </c>
      <c r="K401" s="175">
        <v>0</v>
      </c>
      <c r="L401" s="1383">
        <f>I401+J401+K401</f>
        <v>-129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923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681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682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700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259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9900</v>
      </c>
      <c r="F419" s="495">
        <f t="shared" si="95"/>
        <v>0</v>
      </c>
      <c r="G419" s="496">
        <f t="shared" si="95"/>
        <v>9900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-129</v>
      </c>
      <c r="K419" s="515">
        <f>SUM(K361,K375,K383,K388,K391,K396,K399,K402,K405,K406,K409,K412)</f>
        <v>0</v>
      </c>
      <c r="L419" s="512">
        <f t="shared" si="95"/>
        <v>-129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768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705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260</v>
      </c>
      <c r="D424" s="1807"/>
      <c r="E424" s="1378">
        <f>F424+G424+H424</f>
        <v>-9900</v>
      </c>
      <c r="F424" s="483"/>
      <c r="G424" s="484">
        <v>-9900</v>
      </c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684</v>
      </c>
      <c r="D425" s="1807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927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-9900</v>
      </c>
      <c r="F429" s="513">
        <f t="shared" si="97"/>
        <v>0</v>
      </c>
      <c r="G429" s="514">
        <f t="shared" si="97"/>
        <v>-9900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РА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8" t="str">
        <f>$B$9</f>
        <v>Община Дряново</v>
      </c>
      <c r="C435" s="1779"/>
      <c r="D435" s="1780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7" t="str">
        <f>$B$12</f>
        <v>Дряново</v>
      </c>
      <c r="C438" s="1798"/>
      <c r="D438" s="1799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6" t="s">
        <v>2057</v>
      </c>
      <c r="F442" s="1767"/>
      <c r="G442" s="1767"/>
      <c r="H442" s="1768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-4607895</v>
      </c>
      <c r="F445" s="546">
        <f t="shared" si="99"/>
        <v>0</v>
      </c>
      <c r="G445" s="547">
        <f t="shared" si="99"/>
        <v>-4607895</v>
      </c>
      <c r="H445" s="548">
        <f t="shared" si="99"/>
        <v>0</v>
      </c>
      <c r="I445" s="546">
        <f t="shared" si="99"/>
        <v>0</v>
      </c>
      <c r="J445" s="547">
        <f t="shared" si="99"/>
        <v>-4607895</v>
      </c>
      <c r="K445" s="548">
        <f t="shared" si="99"/>
        <v>0</v>
      </c>
      <c r="L445" s="549">
        <f t="shared" si="99"/>
        <v>-4607895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4607895</v>
      </c>
      <c r="F446" s="553">
        <f t="shared" si="100"/>
        <v>0</v>
      </c>
      <c r="G446" s="554">
        <f t="shared" si="100"/>
        <v>4607895</v>
      </c>
      <c r="H446" s="555">
        <f t="shared" si="100"/>
        <v>0</v>
      </c>
      <c r="I446" s="553">
        <f t="shared" si="100"/>
        <v>0</v>
      </c>
      <c r="J446" s="554">
        <f t="shared" si="100"/>
        <v>4607895</v>
      </c>
      <c r="K446" s="555">
        <f t="shared" si="100"/>
        <v>0</v>
      </c>
      <c r="L446" s="556">
        <f>+L597</f>
        <v>4607895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6" t="str">
        <f>$B$7</f>
        <v>ОТЧЕТНИ ДАННИ ПО ЕБК ЗА СМЕТКИТЕ ЗА СРЕДСТВАТА ОТ ЕВРОПЕЙСКИЯ СЪЮЗ - РА</v>
      </c>
      <c r="C449" s="1777"/>
      <c r="D449" s="177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8" t="str">
        <f>$B$9</f>
        <v>Община Дряново</v>
      </c>
      <c r="C451" s="1779"/>
      <c r="D451" s="1780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7" t="str">
        <f>$B$12</f>
        <v>Дряново</v>
      </c>
      <c r="C454" s="1798"/>
      <c r="D454" s="1799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81" t="s">
        <v>2059</v>
      </c>
      <c r="F458" s="1782"/>
      <c r="G458" s="1782"/>
      <c r="H458" s="1783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769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772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1998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775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782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931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936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937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938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939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312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941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942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943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944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953</v>
      </c>
      <c r="D566" s="1815"/>
      <c r="E566" s="578">
        <f aca="true" t="shared" si="128" ref="E566:L566">SUM(E567:E585)</f>
        <v>4607895</v>
      </c>
      <c r="F566" s="587">
        <f t="shared" si="128"/>
        <v>0</v>
      </c>
      <c r="G566" s="580">
        <f t="shared" si="128"/>
        <v>4607895</v>
      </c>
      <c r="H566" s="581">
        <f>SUM(H567:H585)</f>
        <v>0</v>
      </c>
      <c r="I566" s="587">
        <f t="shared" si="128"/>
        <v>0</v>
      </c>
      <c r="J566" s="580">
        <f t="shared" si="128"/>
        <v>4607895</v>
      </c>
      <c r="K566" s="581">
        <f t="shared" si="128"/>
        <v>0</v>
      </c>
      <c r="L566" s="578">
        <f t="shared" si="128"/>
        <v>4607895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4607895</v>
      </c>
      <c r="F567" s="152"/>
      <c r="G567" s="153">
        <v>4607895</v>
      </c>
      <c r="H567" s="584">
        <v>0</v>
      </c>
      <c r="I567" s="152"/>
      <c r="J567" s="153">
        <v>4607895</v>
      </c>
      <c r="K567" s="584">
        <v>0</v>
      </c>
      <c r="L567" s="1379">
        <f t="shared" si="116"/>
        <v>4607895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958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834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4607895</v>
      </c>
      <c r="F597" s="663">
        <f t="shared" si="133"/>
        <v>0</v>
      </c>
      <c r="G597" s="664">
        <f t="shared" si="133"/>
        <v>4607895</v>
      </c>
      <c r="H597" s="665">
        <f t="shared" si="133"/>
        <v>0</v>
      </c>
      <c r="I597" s="663">
        <f t="shared" si="133"/>
        <v>0</v>
      </c>
      <c r="J597" s="664">
        <f t="shared" si="133"/>
        <v>4607895</v>
      </c>
      <c r="K597" s="666">
        <f t="shared" si="133"/>
        <v>0</v>
      </c>
      <c r="L597" s="662">
        <f t="shared" si="133"/>
        <v>4607895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3" t="s">
        <v>2074</v>
      </c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878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825" t="s">
        <v>2075</v>
      </c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881</v>
      </c>
      <c r="C604" s="1832"/>
      <c r="D604" s="672" t="s">
        <v>882</v>
      </c>
      <c r="E604" s="673"/>
      <c r="F604" s="674"/>
      <c r="G604" s="1833" t="s">
        <v>878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>
        <v>43626</v>
      </c>
      <c r="C605" s="1835"/>
      <c r="D605" s="675" t="s">
        <v>883</v>
      </c>
      <c r="E605" s="676">
        <v>676</v>
      </c>
      <c r="F605" s="677">
        <v>72962</v>
      </c>
      <c r="G605" s="678" t="s">
        <v>884</v>
      </c>
      <c r="H605" s="1836" t="s">
        <v>2076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</c>
    </row>
    <row r="613" spans="2:13" ht="15.75">
      <c r="B613" s="1776" t="str">
        <f>$B$7</f>
        <v>ОТЧЕТНИ ДАННИ ПО ЕБК ЗА СМЕТКИТЕ ЗА СРЕДСТВАТА ОТ ЕВРОПЕЙСКИЯ СЪЮЗ - РА</v>
      </c>
      <c r="C613" s="1777"/>
      <c r="D613" s="177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62" t="s">
        <v>1253</v>
      </c>
      <c r="I614" s="1363"/>
      <c r="J614" s="1364"/>
      <c r="K614" s="237"/>
      <c r="L614" s="237"/>
      <c r="M614" s="7">
        <f>(IF($E744&lt;&gt;0,$M$2,IF($L744&lt;&gt;0,$M$2,"")))</f>
      </c>
    </row>
    <row r="615" spans="2:13" ht="18">
      <c r="B615" s="1778" t="str">
        <f>$B$9</f>
        <v>Община Дряново</v>
      </c>
      <c r="C615" s="1779"/>
      <c r="D615" s="1780"/>
      <c r="E615" s="115">
        <f>$E$9</f>
        <v>43466</v>
      </c>
      <c r="F615" s="226">
        <f>$F$9</f>
        <v>43616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</c>
    </row>
    <row r="618" spans="2:13" ht="18">
      <c r="B618" s="1763" t="str">
        <f>$B$12</f>
        <v>Дряново</v>
      </c>
      <c r="C618" s="1764"/>
      <c r="D618" s="1765"/>
      <c r="E618" s="410" t="s">
        <v>891</v>
      </c>
      <c r="F618" s="1360" t="str">
        <f>$F$12</f>
        <v>5702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</c>
    </row>
    <row r="620" spans="2:13" ht="18">
      <c r="B620" s="236"/>
      <c r="C620" s="237"/>
      <c r="D620" s="124" t="s">
        <v>892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</c>
    </row>
    <row r="622" spans="2:13" ht="24.75" customHeight="1">
      <c r="B622" s="247"/>
      <c r="C622" s="248"/>
      <c r="D622" s="249" t="s">
        <v>713</v>
      </c>
      <c r="E622" s="1766" t="s">
        <v>2048</v>
      </c>
      <c r="F622" s="1767"/>
      <c r="G622" s="1767"/>
      <c r="H622" s="1768"/>
      <c r="I622" s="1769" t="s">
        <v>2049</v>
      </c>
      <c r="J622" s="1770"/>
      <c r="K622" s="1770"/>
      <c r="L622" s="1771"/>
      <c r="M622" s="7">
        <f>(IF($E744&lt;&gt;0,$M$2,IF($L744&lt;&gt;0,$M$2,"")))</f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</c>
    </row>
    <row r="624" spans="2:13" ht="18.75">
      <c r="B624" s="258"/>
      <c r="C624" s="259"/>
      <c r="D624" s="260" t="s">
        <v>744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</c>
    </row>
    <row r="626" spans="2:13" ht="15.75">
      <c r="B626" s="1454"/>
      <c r="C626" s="1459">
        <f>VLOOKUP(D627,EBK_DEIN2,2,FALSE)</f>
        <v>3322</v>
      </c>
      <c r="D626" s="1458" t="s">
        <v>793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</c>
    </row>
    <row r="627" spans="2:13" ht="15.75">
      <c r="B627" s="1450"/>
      <c r="C627" s="1587">
        <f>+C626</f>
        <v>3322</v>
      </c>
      <c r="D627" s="1452" t="s">
        <v>2003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</c>
    </row>
    <row r="628" spans="2:13" ht="15">
      <c r="B628" s="1456"/>
      <c r="C628" s="1453"/>
      <c r="D628" s="1457" t="s">
        <v>715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</c>
    </row>
    <row r="629" spans="2:14" ht="15.75">
      <c r="B629" s="272">
        <v>100</v>
      </c>
      <c r="C629" s="1772" t="s">
        <v>745</v>
      </c>
      <c r="D629" s="1773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1" t="s">
        <v>748</v>
      </c>
      <c r="D632" s="176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4" t="s">
        <v>193</v>
      </c>
      <c r="D638" s="1775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9" t="s">
        <v>198</v>
      </c>
      <c r="D646" s="176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1" t="s">
        <v>199</v>
      </c>
      <c r="D647" s="1762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3" t="s">
        <v>271</v>
      </c>
      <c r="D665" s="1754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3" t="s">
        <v>723</v>
      </c>
      <c r="D669" s="1754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3" t="s">
        <v>218</v>
      </c>
      <c r="D675" s="1754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3" t="s">
        <v>220</v>
      </c>
      <c r="D678" s="1754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7" t="s">
        <v>221</v>
      </c>
      <c r="D679" s="175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7" t="s">
        <v>222</v>
      </c>
      <c r="D680" s="175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7" t="s">
        <v>1662</v>
      </c>
      <c r="D681" s="175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3" t="s">
        <v>223</v>
      </c>
      <c r="D682" s="1754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3" t="s">
        <v>233</v>
      </c>
      <c r="D697" s="1754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3" t="s">
        <v>234</v>
      </c>
      <c r="D698" s="1754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3" t="s">
        <v>235</v>
      </c>
      <c r="D699" s="1754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3" t="s">
        <v>236</v>
      </c>
      <c r="D700" s="1754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3" t="s">
        <v>1663</v>
      </c>
      <c r="D707" s="1754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3" t="s">
        <v>1660</v>
      </c>
      <c r="D711" s="1754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3" t="s">
        <v>1661</v>
      </c>
      <c r="D712" s="1754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7" t="s">
        <v>246</v>
      </c>
      <c r="D713" s="175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3" t="s">
        <v>272</v>
      </c>
      <c r="D714" s="1754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5" t="s">
        <v>247</v>
      </c>
      <c r="D717" s="1756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5" t="s">
        <v>248</v>
      </c>
      <c r="D718" s="175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5" t="s">
        <v>624</v>
      </c>
      <c r="D726" s="175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5" t="s">
        <v>686</v>
      </c>
      <c r="D729" s="1756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3" t="s">
        <v>687</v>
      </c>
      <c r="D730" s="1754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9" t="s">
        <v>916</v>
      </c>
      <c r="D735" s="1750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1" t="s">
        <v>695</v>
      </c>
      <c r="D739" s="175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1" t="s">
        <v>695</v>
      </c>
      <c r="D740" s="1752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742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0</v>
      </c>
      <c r="K744" s="398">
        <f t="shared" si="167"/>
        <v>0</v>
      </c>
      <c r="L744" s="395">
        <f t="shared" si="167"/>
        <v>0</v>
      </c>
      <c r="M744" s="12">
        <f>(IF($E744&lt;&gt;0,$M$2,IF($L744&lt;&gt;0,$M$2,"")))</f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6" t="str">
        <f>$B$7</f>
        <v>ОТЧЕТНИ ДАННИ ПО ЕБК ЗА СМЕТКИТЕ ЗА СРЕДСТВАТА ОТ ЕВРОПЕЙСКИЯ СЪЮЗ - РА</v>
      </c>
      <c r="C750" s="1777"/>
      <c r="D750" s="1777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463</v>
      </c>
      <c r="F751" s="406" t="s">
        <v>836</v>
      </c>
      <c r="G751" s="237"/>
      <c r="H751" s="1362" t="s">
        <v>1253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8" t="str">
        <f>$B$9</f>
        <v>Община Дряново</v>
      </c>
      <c r="C752" s="1779"/>
      <c r="D752" s="1780"/>
      <c r="E752" s="115">
        <f>$E$9</f>
        <v>43466</v>
      </c>
      <c r="F752" s="226">
        <f>$F$9</f>
        <v>43616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3" t="str">
        <f>$B$12</f>
        <v>Дряново</v>
      </c>
      <c r="C755" s="1764"/>
      <c r="D755" s="1765"/>
      <c r="E755" s="410" t="s">
        <v>891</v>
      </c>
      <c r="F755" s="1360" t="str">
        <f>$F$12</f>
        <v>5702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892</v>
      </c>
      <c r="E757" s="238">
        <f>$E$15</f>
        <v>42</v>
      </c>
      <c r="F757" s="414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713</v>
      </c>
      <c r="E759" s="1766" t="s">
        <v>2048</v>
      </c>
      <c r="F759" s="1767"/>
      <c r="G759" s="1767"/>
      <c r="H759" s="1768"/>
      <c r="I759" s="1769" t="s">
        <v>2049</v>
      </c>
      <c r="J759" s="1770"/>
      <c r="K759" s="1770"/>
      <c r="L759" s="1771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465</v>
      </c>
      <c r="D760" s="252" t="s">
        <v>714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744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6606</v>
      </c>
      <c r="D763" s="1458" t="s">
        <v>793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6606</v>
      </c>
      <c r="D764" s="1452" t="s">
        <v>588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715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2" t="s">
        <v>745</v>
      </c>
      <c r="D766" s="1773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746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747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1" t="s">
        <v>748</v>
      </c>
      <c r="D769" s="1762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749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750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596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597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598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74" t="s">
        <v>193</v>
      </c>
      <c r="D775" s="1775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194</v>
      </c>
      <c r="E776" s="281">
        <f aca="true" t="shared" si="172" ref="E776:E783">F776+G776+H776</f>
        <v>0</v>
      </c>
      <c r="F776" s="152"/>
      <c r="G776" s="153"/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911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872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195</v>
      </c>
      <c r="E779" s="295">
        <f t="shared" si="172"/>
        <v>0</v>
      </c>
      <c r="F779" s="158"/>
      <c r="G779" s="159"/>
      <c r="H779" s="1420"/>
      <c r="I779" s="158"/>
      <c r="J779" s="159"/>
      <c r="K779" s="1420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196</v>
      </c>
      <c r="E780" s="295">
        <f t="shared" si="172"/>
        <v>0</v>
      </c>
      <c r="F780" s="158"/>
      <c r="G780" s="159"/>
      <c r="H780" s="1420"/>
      <c r="I780" s="158"/>
      <c r="J780" s="159"/>
      <c r="K780" s="1420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874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197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9" t="s">
        <v>198</v>
      </c>
      <c r="D783" s="1760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1" t="s">
        <v>199</v>
      </c>
      <c r="D784" s="1762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200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201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202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203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204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205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206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207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208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209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875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210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802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211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912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304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212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3" t="s">
        <v>271</v>
      </c>
      <c r="D802" s="1754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913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914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915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3" t="s">
        <v>723</v>
      </c>
      <c r="D806" s="1754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213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214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215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216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217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3" t="s">
        <v>218</v>
      </c>
      <c r="D812" s="1754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305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219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3" t="s">
        <v>220</v>
      </c>
      <c r="D815" s="1754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7" t="s">
        <v>221</v>
      </c>
      <c r="D816" s="1758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7" t="s">
        <v>222</v>
      </c>
      <c r="D817" s="1758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7" t="s">
        <v>1662</v>
      </c>
      <c r="D818" s="1758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3" t="s">
        <v>223</v>
      </c>
      <c r="D819" s="1754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1996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224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225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226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227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2015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228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229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2046</v>
      </c>
      <c r="D828" s="1668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230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716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231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1659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3" t="s">
        <v>233</v>
      </c>
      <c r="D834" s="1754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3" t="s">
        <v>234</v>
      </c>
      <c r="D835" s="1754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3" t="s">
        <v>235</v>
      </c>
      <c r="D836" s="1754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3" t="s">
        <v>236</v>
      </c>
      <c r="D837" s="1754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237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238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239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240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241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242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3" t="s">
        <v>1663</v>
      </c>
      <c r="D844" s="1754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243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244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245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3" t="s">
        <v>1660</v>
      </c>
      <c r="D848" s="1754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3" t="s">
        <v>1661</v>
      </c>
      <c r="D849" s="1754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7" t="s">
        <v>246</v>
      </c>
      <c r="D850" s="1758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3" t="s">
        <v>272</v>
      </c>
      <c r="D851" s="1754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273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274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5" t="s">
        <v>247</v>
      </c>
      <c r="D854" s="1756"/>
      <c r="E854" s="310">
        <f>F854+G854+H854</f>
        <v>1124287</v>
      </c>
      <c r="F854" s="1422"/>
      <c r="G854" s="1423">
        <v>1124287</v>
      </c>
      <c r="H854" s="1424"/>
      <c r="I854" s="1422"/>
      <c r="J854" s="1423">
        <v>1124287</v>
      </c>
      <c r="K854" s="1424"/>
      <c r="L854" s="310">
        <f>I854+J854+K854</f>
        <v>1124287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55" t="s">
        <v>248</v>
      </c>
      <c r="D855" s="1756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249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250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619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620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621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622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623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5" t="s">
        <v>624</v>
      </c>
      <c r="D863" s="1756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306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625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5" t="s">
        <v>686</v>
      </c>
      <c r="D866" s="1756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3" t="s">
        <v>687</v>
      </c>
      <c r="D867" s="1754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688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689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690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691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9" t="s">
        <v>916</v>
      </c>
      <c r="D872" s="1750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692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693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694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1" t="s">
        <v>695</v>
      </c>
      <c r="D876" s="1752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1" t="s">
        <v>695</v>
      </c>
      <c r="D877" s="1752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742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1124287</v>
      </c>
      <c r="F881" s="396">
        <f t="shared" si="201"/>
        <v>0</v>
      </c>
      <c r="G881" s="397">
        <f t="shared" si="201"/>
        <v>1124287</v>
      </c>
      <c r="H881" s="398">
        <f t="shared" si="201"/>
        <v>0</v>
      </c>
      <c r="I881" s="396">
        <f t="shared" si="201"/>
        <v>0</v>
      </c>
      <c r="J881" s="397">
        <f t="shared" si="201"/>
        <v>1124287</v>
      </c>
      <c r="K881" s="398">
        <f t="shared" si="201"/>
        <v>0</v>
      </c>
      <c r="L881" s="395">
        <f t="shared" si="201"/>
        <v>1124287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76" t="str">
        <f>$B$7</f>
        <v>ОТЧЕТНИ ДАННИ ПО ЕБК ЗА СМЕТКИТЕ ЗА СРЕДСТВАТА ОТ ЕВРОПЕЙСКИЯ СЪЮЗ - РА</v>
      </c>
      <c r="C887" s="1777"/>
      <c r="D887" s="1777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463</v>
      </c>
      <c r="F888" s="406" t="s">
        <v>836</v>
      </c>
      <c r="G888" s="237"/>
      <c r="H888" s="1362" t="s">
        <v>1253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78" t="str">
        <f>$B$9</f>
        <v>Община Дряново</v>
      </c>
      <c r="C889" s="1779"/>
      <c r="D889" s="1780"/>
      <c r="E889" s="115">
        <f>$E$9</f>
        <v>43466</v>
      </c>
      <c r="F889" s="226">
        <f>$F$9</f>
        <v>43616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3" t="str">
        <f>$B$12</f>
        <v>Дряново</v>
      </c>
      <c r="C892" s="1764"/>
      <c r="D892" s="1765"/>
      <c r="E892" s="410" t="s">
        <v>891</v>
      </c>
      <c r="F892" s="1360" t="str">
        <f>$F$12</f>
        <v>5702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892</v>
      </c>
      <c r="E894" s="238">
        <f>$E$15</f>
        <v>42</v>
      </c>
      <c r="F894" s="414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464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713</v>
      </c>
      <c r="E896" s="1766" t="s">
        <v>2048</v>
      </c>
      <c r="F896" s="1767"/>
      <c r="G896" s="1767"/>
      <c r="H896" s="1768"/>
      <c r="I896" s="1769" t="s">
        <v>2049</v>
      </c>
      <c r="J896" s="1770"/>
      <c r="K896" s="1770"/>
      <c r="L896" s="1771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465</v>
      </c>
      <c r="D897" s="252" t="s">
        <v>714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31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744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598" t="e">
        <f>VLOOKUP(D899,OP_LIST2,2,FALSE)</f>
        <v>#N/A</v>
      </c>
      <c r="D899" s="1458"/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8832</v>
      </c>
      <c r="D900" s="1458" t="s">
        <v>793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15.75">
      <c r="A901" s="23"/>
      <c r="B901" s="1450"/>
      <c r="C901" s="1587">
        <f>+C900</f>
        <v>8832</v>
      </c>
      <c r="D901" s="1452" t="s">
        <v>117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715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2" t="s">
        <v>745</v>
      </c>
      <c r="D903" s="1773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746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747</v>
      </c>
      <c r="E905" s="287">
        <f>F905+G905+H905</f>
        <v>0</v>
      </c>
      <c r="F905" s="173"/>
      <c r="G905" s="174"/>
      <c r="H905" s="1421"/>
      <c r="I905" s="173"/>
      <c r="J905" s="174"/>
      <c r="K905" s="1421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61" t="s">
        <v>748</v>
      </c>
      <c r="D906" s="1762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749</v>
      </c>
      <c r="E907" s="281">
        <f>F907+G907+H907</f>
        <v>0</v>
      </c>
      <c r="F907" s="152"/>
      <c r="G907" s="153"/>
      <c r="H907" s="1418"/>
      <c r="I907" s="152"/>
      <c r="J907" s="153"/>
      <c r="K907" s="1418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750</v>
      </c>
      <c r="E908" s="295">
        <f>F908+G908+H908</f>
        <v>0</v>
      </c>
      <c r="F908" s="158"/>
      <c r="G908" s="159"/>
      <c r="H908" s="1420"/>
      <c r="I908" s="158"/>
      <c r="J908" s="159"/>
      <c r="K908" s="1420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596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597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598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74" t="s">
        <v>193</v>
      </c>
      <c r="D912" s="1775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194</v>
      </c>
      <c r="E913" s="281">
        <f aca="true" t="shared" si="206" ref="E913:E920">F913+G913+H913</f>
        <v>0</v>
      </c>
      <c r="F913" s="152"/>
      <c r="G913" s="153"/>
      <c r="H913" s="1418"/>
      <c r="I913" s="152"/>
      <c r="J913" s="153"/>
      <c r="K913" s="1418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911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872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195</v>
      </c>
      <c r="E916" s="295">
        <f t="shared" si="206"/>
        <v>0</v>
      </c>
      <c r="F916" s="158"/>
      <c r="G916" s="159"/>
      <c r="H916" s="1420"/>
      <c r="I916" s="158"/>
      <c r="J916" s="159"/>
      <c r="K916" s="1420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196</v>
      </c>
      <c r="E917" s="295">
        <f t="shared" si="206"/>
        <v>0</v>
      </c>
      <c r="F917" s="158"/>
      <c r="G917" s="159"/>
      <c r="H917" s="1420"/>
      <c r="I917" s="158"/>
      <c r="J917" s="159"/>
      <c r="K917" s="1420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874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197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59" t="s">
        <v>198</v>
      </c>
      <c r="D920" s="1760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61" t="s">
        <v>199</v>
      </c>
      <c r="D921" s="1762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200</v>
      </c>
      <c r="E922" s="281">
        <f aca="true" t="shared" si="209" ref="E922:E938">F922+G922+H922</f>
        <v>0</v>
      </c>
      <c r="F922" s="152"/>
      <c r="G922" s="153"/>
      <c r="H922" s="1418"/>
      <c r="I922" s="152"/>
      <c r="J922" s="153"/>
      <c r="K922" s="1418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201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202</v>
      </c>
      <c r="E924" s="295">
        <f t="shared" si="209"/>
        <v>0</v>
      </c>
      <c r="F924" s="158"/>
      <c r="G924" s="159"/>
      <c r="H924" s="1420"/>
      <c r="I924" s="158"/>
      <c r="J924" s="159"/>
      <c r="K924" s="1420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203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204</v>
      </c>
      <c r="E926" s="295">
        <f t="shared" si="209"/>
        <v>0</v>
      </c>
      <c r="F926" s="158"/>
      <c r="G926" s="159"/>
      <c r="H926" s="1420"/>
      <c r="I926" s="158"/>
      <c r="J926" s="159"/>
      <c r="K926" s="1420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205</v>
      </c>
      <c r="E927" s="314">
        <f t="shared" si="209"/>
        <v>0</v>
      </c>
      <c r="F927" s="164"/>
      <c r="G927" s="165"/>
      <c r="H927" s="1419"/>
      <c r="I927" s="164"/>
      <c r="J927" s="165"/>
      <c r="K927" s="1419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206</v>
      </c>
      <c r="E928" s="320">
        <f t="shared" si="209"/>
        <v>0</v>
      </c>
      <c r="F928" s="454"/>
      <c r="G928" s="455"/>
      <c r="H928" s="1428"/>
      <c r="I928" s="454"/>
      <c r="J928" s="455"/>
      <c r="K928" s="1428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207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208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209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875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210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802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211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912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304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212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3" t="s">
        <v>271</v>
      </c>
      <c r="D939" s="1754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913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914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915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3" t="s">
        <v>723</v>
      </c>
      <c r="D943" s="1754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213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214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215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216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217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3" t="s">
        <v>218</v>
      </c>
      <c r="D949" s="1754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305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219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3" t="s">
        <v>220</v>
      </c>
      <c r="D952" s="1754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7" t="s">
        <v>221</v>
      </c>
      <c r="D953" s="1758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7" t="s">
        <v>222</v>
      </c>
      <c r="D954" s="1758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7" t="s">
        <v>1662</v>
      </c>
      <c r="D955" s="1758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3" t="s">
        <v>223</v>
      </c>
      <c r="D956" s="1754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1996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224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225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226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227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2015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228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229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2046</v>
      </c>
      <c r="D965" s="1668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230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716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231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232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1659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3" t="s">
        <v>233</v>
      </c>
      <c r="D971" s="1754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3" t="s">
        <v>234</v>
      </c>
      <c r="D972" s="1754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3" t="s">
        <v>235</v>
      </c>
      <c r="D973" s="1754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7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3" t="s">
        <v>236</v>
      </c>
      <c r="D974" s="1754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237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238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239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240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241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242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3" t="s">
        <v>1663</v>
      </c>
      <c r="D981" s="1754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243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244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245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3" t="s">
        <v>1660</v>
      </c>
      <c r="D985" s="1754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3" t="s">
        <v>1661</v>
      </c>
      <c r="D986" s="1754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7" t="s">
        <v>246</v>
      </c>
      <c r="D987" s="1758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3" t="s">
        <v>272</v>
      </c>
      <c r="D988" s="1754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273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274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55" t="s">
        <v>247</v>
      </c>
      <c r="D991" s="1756"/>
      <c r="E991" s="310">
        <f>F991+G991+H991</f>
        <v>3483608</v>
      </c>
      <c r="F991" s="1422"/>
      <c r="G991" s="1423">
        <v>3483608</v>
      </c>
      <c r="H991" s="1424"/>
      <c r="I991" s="1422"/>
      <c r="J991" s="1423">
        <v>3483604</v>
      </c>
      <c r="K991" s="1424"/>
      <c r="L991" s="310">
        <f>I991+J991+K991</f>
        <v>3483604</v>
      </c>
      <c r="M991" s="12">
        <f t="shared" si="222"/>
        <v>1</v>
      </c>
      <c r="N991" s="13"/>
    </row>
    <row r="992" spans="1:14" ht="15.75">
      <c r="A992" s="23">
        <v>500</v>
      </c>
      <c r="B992" s="365">
        <v>5200</v>
      </c>
      <c r="C992" s="1755" t="s">
        <v>248</v>
      </c>
      <c r="D992" s="1756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249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250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619</v>
      </c>
      <c r="E995" s="295">
        <f t="shared" si="231"/>
        <v>0</v>
      </c>
      <c r="F995" s="158"/>
      <c r="G995" s="159"/>
      <c r="H995" s="1420"/>
      <c r="I995" s="158"/>
      <c r="J995" s="159"/>
      <c r="K995" s="1420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620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621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622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623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55" t="s">
        <v>624</v>
      </c>
      <c r="D1000" s="1756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306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625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55" t="s">
        <v>686</v>
      </c>
      <c r="D1003" s="1756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3" t="s">
        <v>687</v>
      </c>
      <c r="D1004" s="1754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688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689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690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691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49" t="s">
        <v>916</v>
      </c>
      <c r="D1009" s="1750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692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7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693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7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694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7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1" t="s">
        <v>695</v>
      </c>
      <c r="D1013" s="1752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1" t="s">
        <v>695</v>
      </c>
      <c r="D1014" s="1752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742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3483608</v>
      </c>
      <c r="F1018" s="396">
        <f t="shared" si="235"/>
        <v>0</v>
      </c>
      <c r="G1018" s="397">
        <f t="shared" si="235"/>
        <v>3483608</v>
      </c>
      <c r="H1018" s="398">
        <f t="shared" si="235"/>
        <v>0</v>
      </c>
      <c r="I1018" s="396">
        <f t="shared" si="235"/>
        <v>0</v>
      </c>
      <c r="J1018" s="397">
        <f t="shared" si="235"/>
        <v>3483604</v>
      </c>
      <c r="K1018" s="398">
        <f t="shared" si="235"/>
        <v>0</v>
      </c>
      <c r="L1018" s="395">
        <f t="shared" si="235"/>
        <v>3483604</v>
      </c>
      <c r="M1018" s="12">
        <f>(IF($E1018&lt;&gt;0,$M$2,IF($L1018&lt;&gt;0,$M$2,"")))</f>
        <v>1</v>
      </c>
      <c r="N1018" s="73" t="str">
        <f>LEFT(C900,1)</f>
        <v>8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4" ht="18">
      <c r="A1022" s="23">
        <v>780</v>
      </c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77"/>
      <c r="M1022" s="74">
        <f>(IF(E1017&lt;&gt;0,$G$2,IF(L1017&lt;&gt;0,$G$2,"")))</f>
      </c>
      <c r="N1022" s="65"/>
    </row>
    <row r="1023" ht="15">
      <c r="A1023" s="23">
        <v>785</v>
      </c>
    </row>
    <row r="1024" ht="15">
      <c r="A1024" s="23">
        <v>790</v>
      </c>
    </row>
    <row r="1025" ht="15">
      <c r="A1025" s="23">
        <v>795</v>
      </c>
    </row>
    <row r="1026" ht="15">
      <c r="A1026" s="22">
        <v>805</v>
      </c>
    </row>
    <row r="1027" ht="15">
      <c r="A1027" s="23">
        <v>810</v>
      </c>
    </row>
    <row r="1028" ht="15">
      <c r="A1028" s="23">
        <v>815</v>
      </c>
    </row>
    <row r="1029" ht="15">
      <c r="A1029" s="28">
        <v>525</v>
      </c>
    </row>
    <row r="1030" ht="15.75">
      <c r="A1030" s="22">
        <v>820</v>
      </c>
    </row>
    <row r="1031" ht="15.75">
      <c r="A1031" s="23">
        <v>821</v>
      </c>
    </row>
    <row r="1032" ht="15.75">
      <c r="A1032" s="23">
        <v>822</v>
      </c>
    </row>
    <row r="1033" ht="15.75">
      <c r="A1033" s="23">
        <v>823</v>
      </c>
    </row>
    <row r="1034" ht="15.75">
      <c r="A1034" s="23">
        <v>825</v>
      </c>
    </row>
    <row r="1035" ht="15.75">
      <c r="A1035" s="23"/>
    </row>
    <row r="1036" ht="15.75">
      <c r="A1036" s="23"/>
    </row>
    <row r="1037" ht="15.75">
      <c r="A1037" s="23"/>
    </row>
    <row r="1038" ht="15.75">
      <c r="A1038" s="23"/>
    </row>
    <row r="1039" ht="15.75">
      <c r="A1039" s="23"/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5"/>
    </row>
    <row r="1050" ht="15.75">
      <c r="A1050" s="25">
        <v>905</v>
      </c>
    </row>
    <row r="1051" ht="15.75">
      <c r="A1051" s="25">
        <v>906</v>
      </c>
    </row>
    <row r="1052" ht="15.75">
      <c r="A1052" s="25"/>
    </row>
    <row r="1053" ht="15.75">
      <c r="A1053" s="25">
        <v>907</v>
      </c>
    </row>
    <row r="1054" ht="15.75">
      <c r="A1054" s="25"/>
    </row>
  </sheetData>
  <sheetProtection password="81B0" sheet="1" objects="1" scenarios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50:D850"/>
    <mergeCell ref="C851:D851"/>
    <mergeCell ref="C854:D854"/>
    <mergeCell ref="C855:D855"/>
    <mergeCell ref="C863:D863"/>
    <mergeCell ref="C866:D866"/>
    <mergeCell ref="C867:D867"/>
    <mergeCell ref="C872:D872"/>
    <mergeCell ref="C876:D876"/>
    <mergeCell ref="C877:D877"/>
    <mergeCell ref="B887:D887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</mergeCells>
  <conditionalFormatting sqref="D447">
    <cfRule type="cellIs" priority="136" dxfId="158" operator="notEqual" stopIfTrue="1">
      <formula>0</formula>
    </cfRule>
  </conditionalFormatting>
  <conditionalFormatting sqref="D598">
    <cfRule type="cellIs" priority="135" dxfId="158" operator="notEqual" stopIfTrue="1">
      <formula>0</formula>
    </cfRule>
  </conditionalFormatting>
  <conditionalFormatting sqref="E15">
    <cfRule type="cellIs" priority="129" dxfId="164" operator="equal" stopIfTrue="1">
      <formula>98</formula>
    </cfRule>
    <cfRule type="cellIs" priority="131" dxfId="165" operator="equal" stopIfTrue="1">
      <formula>96</formula>
    </cfRule>
    <cfRule type="cellIs" priority="132" dxfId="166" operator="equal" stopIfTrue="1">
      <formula>42</formula>
    </cfRule>
    <cfRule type="cellIs" priority="133" dxfId="167" operator="equal" stopIfTrue="1">
      <formula>97</formula>
    </cfRule>
    <cfRule type="cellIs" priority="134" dxfId="168" operator="equal" stopIfTrue="1">
      <formula>33</formula>
    </cfRule>
  </conditionalFormatting>
  <conditionalFormatting sqref="F15">
    <cfRule type="cellIs" priority="125" dxfId="168" operator="equal" stopIfTrue="1">
      <formula>"ЧУЖДИ СРЕДСТВА"</formula>
    </cfRule>
    <cfRule type="cellIs" priority="126" dxfId="167" operator="equal" stopIfTrue="1">
      <formula>"СЕС - ДМП"</formula>
    </cfRule>
    <cfRule type="cellIs" priority="127" dxfId="166" operator="equal" stopIfTrue="1">
      <formula>"СЕС - РА"</formula>
    </cfRule>
    <cfRule type="cellIs" priority="128" dxfId="165" operator="equal" stopIfTrue="1">
      <formula>"СЕС - ДЕС"</formula>
    </cfRule>
    <cfRule type="cellIs" priority="130" dxfId="164" operator="equal" stopIfTrue="1">
      <formula>"СЕС - КСФ"</formula>
    </cfRule>
  </conditionalFormatting>
  <conditionalFormatting sqref="F179">
    <cfRule type="cellIs" priority="113" dxfId="174" operator="equal" stopIfTrue="1">
      <formula>0</formula>
    </cfRule>
  </conditionalFormatting>
  <conditionalFormatting sqref="E181">
    <cfRule type="cellIs" priority="108" dxfId="164" operator="equal" stopIfTrue="1">
      <formula>98</formula>
    </cfRule>
    <cfRule type="cellIs" priority="109" dxfId="165" operator="equal" stopIfTrue="1">
      <formula>96</formula>
    </cfRule>
    <cfRule type="cellIs" priority="110" dxfId="166" operator="equal" stopIfTrue="1">
      <formula>42</formula>
    </cfRule>
    <cfRule type="cellIs" priority="111" dxfId="167" operator="equal" stopIfTrue="1">
      <formula>97</formula>
    </cfRule>
    <cfRule type="cellIs" priority="112" dxfId="168" operator="equal" stopIfTrue="1">
      <formula>33</formula>
    </cfRule>
  </conditionalFormatting>
  <conditionalFormatting sqref="F181">
    <cfRule type="cellIs" priority="103" dxfId="168" operator="equal" stopIfTrue="1">
      <formula>"ЧУЖДИ СРЕДСТВА"</formula>
    </cfRule>
    <cfRule type="cellIs" priority="104" dxfId="167" operator="equal" stopIfTrue="1">
      <formula>"СЕС - ДМП"</formula>
    </cfRule>
    <cfRule type="cellIs" priority="105" dxfId="166" operator="equal" stopIfTrue="1">
      <formula>"СЕС - РА"</formula>
    </cfRule>
    <cfRule type="cellIs" priority="106" dxfId="165" operator="equal" stopIfTrue="1">
      <formula>"СЕС - ДЕС"</formula>
    </cfRule>
    <cfRule type="cellIs" priority="107" dxfId="164" operator="equal" stopIfTrue="1">
      <formula>"СЕС - КСФ"</formula>
    </cfRule>
  </conditionalFormatting>
  <conditionalFormatting sqref="F353">
    <cfRule type="cellIs" priority="102" dxfId="174" operator="equal" stopIfTrue="1">
      <formula>0</formula>
    </cfRule>
  </conditionalFormatting>
  <conditionalFormatting sqref="E355">
    <cfRule type="cellIs" priority="97" dxfId="164" operator="equal" stopIfTrue="1">
      <formula>98</formula>
    </cfRule>
    <cfRule type="cellIs" priority="98" dxfId="165" operator="equal" stopIfTrue="1">
      <formula>96</formula>
    </cfRule>
    <cfRule type="cellIs" priority="99" dxfId="166" operator="equal" stopIfTrue="1">
      <formula>42</formula>
    </cfRule>
    <cfRule type="cellIs" priority="100" dxfId="167" operator="equal" stopIfTrue="1">
      <formula>97</formula>
    </cfRule>
    <cfRule type="cellIs" priority="101" dxfId="168" operator="equal" stopIfTrue="1">
      <formula>33</formula>
    </cfRule>
  </conditionalFormatting>
  <conditionalFormatting sqref="F355">
    <cfRule type="cellIs" priority="92" dxfId="168" operator="equal" stopIfTrue="1">
      <formula>"ЧУЖДИ СРЕДСТВА"</formula>
    </cfRule>
    <cfRule type="cellIs" priority="93" dxfId="167" operator="equal" stopIfTrue="1">
      <formula>"СЕС - ДМП"</formula>
    </cfRule>
    <cfRule type="cellIs" priority="94" dxfId="166" operator="equal" stopIfTrue="1">
      <formula>"СЕС - РА"</formula>
    </cfRule>
    <cfRule type="cellIs" priority="95" dxfId="165" operator="equal" stopIfTrue="1">
      <formula>"СЕС - ДЕС"</formula>
    </cfRule>
    <cfRule type="cellIs" priority="96" dxfId="164" operator="equal" stopIfTrue="1">
      <formula>"СЕС - КСФ"</formula>
    </cfRule>
  </conditionalFormatting>
  <conditionalFormatting sqref="F438">
    <cfRule type="cellIs" priority="91" dxfId="174" operator="equal" stopIfTrue="1">
      <formula>0</formula>
    </cfRule>
  </conditionalFormatting>
  <conditionalFormatting sqref="E440">
    <cfRule type="cellIs" priority="86" dxfId="164" operator="equal" stopIfTrue="1">
      <formula>98</formula>
    </cfRule>
    <cfRule type="cellIs" priority="87" dxfId="165" operator="equal" stopIfTrue="1">
      <formula>96</formula>
    </cfRule>
    <cfRule type="cellIs" priority="88" dxfId="166" operator="equal" stopIfTrue="1">
      <formula>42</formula>
    </cfRule>
    <cfRule type="cellIs" priority="89" dxfId="167" operator="equal" stopIfTrue="1">
      <formula>97</formula>
    </cfRule>
    <cfRule type="cellIs" priority="90" dxfId="168" operator="equal" stopIfTrue="1">
      <formula>33</formula>
    </cfRule>
  </conditionalFormatting>
  <conditionalFormatting sqref="F440">
    <cfRule type="cellIs" priority="81" dxfId="168" operator="equal" stopIfTrue="1">
      <formula>"ЧУЖДИ СРЕДСТВА"</formula>
    </cfRule>
    <cfRule type="cellIs" priority="82" dxfId="167" operator="equal" stopIfTrue="1">
      <formula>"СЕС - ДМП"</formula>
    </cfRule>
    <cfRule type="cellIs" priority="83" dxfId="166" operator="equal" stopIfTrue="1">
      <formula>"СЕС - РА"</formula>
    </cfRule>
    <cfRule type="cellIs" priority="84" dxfId="165" operator="equal" stopIfTrue="1">
      <formula>"СЕС - ДЕС"</formula>
    </cfRule>
    <cfRule type="cellIs" priority="85" dxfId="164" operator="equal" stopIfTrue="1">
      <formula>"СЕС - КСФ"</formula>
    </cfRule>
  </conditionalFormatting>
  <conditionalFormatting sqref="E447">
    <cfRule type="cellIs" priority="80" dxfId="175" operator="notEqual" stopIfTrue="1">
      <formula>0</formula>
    </cfRule>
  </conditionalFormatting>
  <conditionalFormatting sqref="F447">
    <cfRule type="cellIs" priority="79" dxfId="175" operator="notEqual" stopIfTrue="1">
      <formula>0</formula>
    </cfRule>
  </conditionalFormatting>
  <conditionalFormatting sqref="G447">
    <cfRule type="cellIs" priority="78" dxfId="175" operator="notEqual" stopIfTrue="1">
      <formula>0</formula>
    </cfRule>
  </conditionalFormatting>
  <conditionalFormatting sqref="H447">
    <cfRule type="cellIs" priority="77" dxfId="175" operator="notEqual" stopIfTrue="1">
      <formula>0</formula>
    </cfRule>
  </conditionalFormatting>
  <conditionalFormatting sqref="I447">
    <cfRule type="cellIs" priority="76" dxfId="175" operator="notEqual" stopIfTrue="1">
      <formula>0</formula>
    </cfRule>
  </conditionalFormatting>
  <conditionalFormatting sqref="J447">
    <cfRule type="cellIs" priority="75" dxfId="175" operator="notEqual" stopIfTrue="1">
      <formula>0</formula>
    </cfRule>
  </conditionalFormatting>
  <conditionalFormatting sqref="K447">
    <cfRule type="cellIs" priority="74" dxfId="175" operator="notEqual" stopIfTrue="1">
      <formula>0</formula>
    </cfRule>
  </conditionalFormatting>
  <conditionalFormatting sqref="L447">
    <cfRule type="cellIs" priority="73" dxfId="175" operator="notEqual" stopIfTrue="1">
      <formula>0</formula>
    </cfRule>
  </conditionalFormatting>
  <conditionalFormatting sqref="E598">
    <cfRule type="cellIs" priority="72" dxfId="175" operator="notEqual" stopIfTrue="1">
      <formula>0</formula>
    </cfRule>
  </conditionalFormatting>
  <conditionalFormatting sqref="F598:G598">
    <cfRule type="cellIs" priority="71" dxfId="175" operator="notEqual" stopIfTrue="1">
      <formula>0</formula>
    </cfRule>
  </conditionalFormatting>
  <conditionalFormatting sqref="H598">
    <cfRule type="cellIs" priority="70" dxfId="175" operator="notEqual" stopIfTrue="1">
      <formula>0</formula>
    </cfRule>
  </conditionalFormatting>
  <conditionalFormatting sqref="I598">
    <cfRule type="cellIs" priority="69" dxfId="175" operator="notEqual" stopIfTrue="1">
      <formula>0</formula>
    </cfRule>
  </conditionalFormatting>
  <conditionalFormatting sqref="J598:K598">
    <cfRule type="cellIs" priority="68" dxfId="175" operator="notEqual" stopIfTrue="1">
      <formula>0</formula>
    </cfRule>
  </conditionalFormatting>
  <conditionalFormatting sqref="L598">
    <cfRule type="cellIs" priority="67" dxfId="175" operator="notEqual" stopIfTrue="1">
      <formula>0</formula>
    </cfRule>
  </conditionalFormatting>
  <conditionalFormatting sqref="F454">
    <cfRule type="cellIs" priority="65" dxfId="174" operator="equal" stopIfTrue="1">
      <formula>0</formula>
    </cfRule>
  </conditionalFormatting>
  <conditionalFormatting sqref="E456">
    <cfRule type="cellIs" priority="60" dxfId="164" operator="equal" stopIfTrue="1">
      <formula>98</formula>
    </cfRule>
    <cfRule type="cellIs" priority="61" dxfId="165" operator="equal" stopIfTrue="1">
      <formula>96</formula>
    </cfRule>
    <cfRule type="cellIs" priority="62" dxfId="166" operator="equal" stopIfTrue="1">
      <formula>42</formula>
    </cfRule>
    <cfRule type="cellIs" priority="63" dxfId="167" operator="equal" stopIfTrue="1">
      <formula>97</formula>
    </cfRule>
    <cfRule type="cellIs" priority="64" dxfId="168" operator="equal" stopIfTrue="1">
      <formula>33</formula>
    </cfRule>
  </conditionalFormatting>
  <conditionalFormatting sqref="F456">
    <cfRule type="cellIs" priority="55" dxfId="168" operator="equal" stopIfTrue="1">
      <formula>"ЧУЖДИ СРЕДСТВА"</formula>
    </cfRule>
    <cfRule type="cellIs" priority="56" dxfId="167" operator="equal" stopIfTrue="1">
      <formula>"СЕС - ДМП"</formula>
    </cfRule>
    <cfRule type="cellIs" priority="57" dxfId="166" operator="equal" stopIfTrue="1">
      <formula>"СЕС - РА"</formula>
    </cfRule>
    <cfRule type="cellIs" priority="58" dxfId="165" operator="equal" stopIfTrue="1">
      <formula>"СЕС - ДЕС"</formula>
    </cfRule>
    <cfRule type="cellIs" priority="59" dxfId="164" operator="equal" stopIfTrue="1">
      <formula>"СЕС - КСФ"</formula>
    </cfRule>
  </conditionalFormatting>
  <conditionalFormatting sqref="I9:J9">
    <cfRule type="cellIs" priority="50" dxfId="169" operator="between" stopIfTrue="1">
      <formula>1000000000000</formula>
      <formula>9999999999999990</formula>
    </cfRule>
    <cfRule type="cellIs" priority="51" dxfId="170" operator="between" stopIfTrue="1">
      <formula>10000000000</formula>
      <formula>999999999999</formula>
    </cfRule>
    <cfRule type="cellIs" priority="52" dxfId="171" operator="between" stopIfTrue="1">
      <formula>1000000</formula>
      <formula>99999999</formula>
    </cfRule>
    <cfRule type="cellIs" priority="53" dxfId="176" operator="between" stopIfTrue="1">
      <formula>100</formula>
      <formula>9900</formula>
    </cfRule>
  </conditionalFormatting>
  <conditionalFormatting sqref="G170">
    <cfRule type="cellIs" priority="47" dxfId="44" operator="greaterThan" stopIfTrue="1">
      <formula>$G$25</formula>
    </cfRule>
  </conditionalFormatting>
  <conditionalFormatting sqref="J170">
    <cfRule type="cellIs" priority="46" dxfId="44" operator="greaterThan" stopIfTrue="1">
      <formula>$J$25</formula>
    </cfRule>
  </conditionalFormatting>
  <conditionalFormatting sqref="F618">
    <cfRule type="cellIs" priority="45" dxfId="174" operator="equal" stopIfTrue="1">
      <formula>0</formula>
    </cfRule>
  </conditionalFormatting>
  <conditionalFormatting sqref="E620">
    <cfRule type="cellIs" priority="40" dxfId="164" operator="equal" stopIfTrue="1">
      <formula>98</formula>
    </cfRule>
    <cfRule type="cellIs" priority="41" dxfId="165" operator="equal" stopIfTrue="1">
      <formula>96</formula>
    </cfRule>
    <cfRule type="cellIs" priority="42" dxfId="166" operator="equal" stopIfTrue="1">
      <formula>42</formula>
    </cfRule>
    <cfRule type="cellIs" priority="43" dxfId="167" operator="equal" stopIfTrue="1">
      <formula>97</formula>
    </cfRule>
    <cfRule type="cellIs" priority="44" dxfId="168" operator="equal" stopIfTrue="1">
      <formula>33</formula>
    </cfRule>
  </conditionalFormatting>
  <conditionalFormatting sqref="F620">
    <cfRule type="cellIs" priority="35" dxfId="168" operator="equal" stopIfTrue="1">
      <formula>"ЧУЖДИ СРЕДСТВА"</formula>
    </cfRule>
    <cfRule type="cellIs" priority="36" dxfId="167" operator="equal" stopIfTrue="1">
      <formula>"СЕС - ДМП"</formula>
    </cfRule>
    <cfRule type="cellIs" priority="37" dxfId="166" operator="equal" stopIfTrue="1">
      <formula>"СЕС - РА"</formula>
    </cfRule>
    <cfRule type="cellIs" priority="38" dxfId="165" operator="equal" stopIfTrue="1">
      <formula>"СЕС - ДЕС"</formula>
    </cfRule>
    <cfRule type="cellIs" priority="39" dxfId="164" operator="equal" stopIfTrue="1">
      <formula>"СЕС - КСФ"</formula>
    </cfRule>
  </conditionalFormatting>
  <conditionalFormatting sqref="D627">
    <cfRule type="cellIs" priority="34" dxfId="0" operator="notEqual" stopIfTrue="1">
      <formula>"ИЗБЕРЕТЕ ДЕЙНОСТ"</formula>
    </cfRule>
  </conditionalFormatting>
  <conditionalFormatting sqref="D744">
    <cfRule type="cellIs" priority="33" dxfId="177" operator="equal" stopIfTrue="1">
      <formula>0</formula>
    </cfRule>
  </conditionalFormatting>
  <conditionalFormatting sqref="C627">
    <cfRule type="cellIs" priority="32" dxfId="0" operator="notEqual" stopIfTrue="1">
      <formula>0</formula>
    </cfRule>
  </conditionalFormatting>
  <conditionalFormatting sqref="C625">
    <cfRule type="cellIs" priority="31" dxfId="0" operator="notEqual" stopIfTrue="1">
      <formula>0</formula>
    </cfRule>
  </conditionalFormatting>
  <conditionalFormatting sqref="F755">
    <cfRule type="cellIs" priority="30" dxfId="174" operator="equal" stopIfTrue="1">
      <formula>0</formula>
    </cfRule>
  </conditionalFormatting>
  <conditionalFormatting sqref="E757">
    <cfRule type="cellIs" priority="25" dxfId="164" operator="equal" stopIfTrue="1">
      <formula>98</formula>
    </cfRule>
    <cfRule type="cellIs" priority="26" dxfId="165" operator="equal" stopIfTrue="1">
      <formula>96</formula>
    </cfRule>
    <cfRule type="cellIs" priority="27" dxfId="166" operator="equal" stopIfTrue="1">
      <formula>42</formula>
    </cfRule>
    <cfRule type="cellIs" priority="28" dxfId="167" operator="equal" stopIfTrue="1">
      <formula>97</formula>
    </cfRule>
    <cfRule type="cellIs" priority="29" dxfId="168" operator="equal" stopIfTrue="1">
      <formula>33</formula>
    </cfRule>
  </conditionalFormatting>
  <conditionalFormatting sqref="F757">
    <cfRule type="cellIs" priority="20" dxfId="168" operator="equal" stopIfTrue="1">
      <formula>"ЧУЖДИ СРЕДСТВА"</formula>
    </cfRule>
    <cfRule type="cellIs" priority="21" dxfId="167" operator="equal" stopIfTrue="1">
      <formula>"СЕС - ДМП"</formula>
    </cfRule>
    <cfRule type="cellIs" priority="22" dxfId="166" operator="equal" stopIfTrue="1">
      <formula>"СЕС - РА"</formula>
    </cfRule>
    <cfRule type="cellIs" priority="23" dxfId="165" operator="equal" stopIfTrue="1">
      <formula>"СЕС - ДЕС"</formula>
    </cfRule>
    <cfRule type="cellIs" priority="24" dxfId="164" operator="equal" stopIfTrue="1">
      <formula>"СЕС - КСФ"</formula>
    </cfRule>
  </conditionalFormatting>
  <conditionalFormatting sqref="D764">
    <cfRule type="cellIs" priority="19" dxfId="0" operator="notEqual" stopIfTrue="1">
      <formula>"ИЗБЕРЕТЕ ДЕЙНОСТ"</formula>
    </cfRule>
  </conditionalFormatting>
  <conditionalFormatting sqref="D881">
    <cfRule type="cellIs" priority="18" dxfId="177" operator="equal" stopIfTrue="1">
      <formula>0</formula>
    </cfRule>
  </conditionalFormatting>
  <conditionalFormatting sqref="C764">
    <cfRule type="cellIs" priority="17" dxfId="0" operator="notEqual" stopIfTrue="1">
      <formula>0</formula>
    </cfRule>
  </conditionalFormatting>
  <conditionalFormatting sqref="C762">
    <cfRule type="cellIs" priority="16" dxfId="0" operator="notEqual" stopIfTrue="1">
      <formula>0</formula>
    </cfRule>
  </conditionalFormatting>
  <conditionalFormatting sqref="F892">
    <cfRule type="cellIs" priority="15" dxfId="174" operator="equal" stopIfTrue="1">
      <formula>0</formula>
    </cfRule>
  </conditionalFormatting>
  <conditionalFormatting sqref="E894">
    <cfRule type="cellIs" priority="10" dxfId="164" operator="equal" stopIfTrue="1">
      <formula>98</formula>
    </cfRule>
    <cfRule type="cellIs" priority="11" dxfId="165" operator="equal" stopIfTrue="1">
      <formula>96</formula>
    </cfRule>
    <cfRule type="cellIs" priority="12" dxfId="166" operator="equal" stopIfTrue="1">
      <formula>42</formula>
    </cfRule>
    <cfRule type="cellIs" priority="13" dxfId="167" operator="equal" stopIfTrue="1">
      <formula>97</formula>
    </cfRule>
    <cfRule type="cellIs" priority="14" dxfId="168" operator="equal" stopIfTrue="1">
      <formula>33</formula>
    </cfRule>
  </conditionalFormatting>
  <conditionalFormatting sqref="F894">
    <cfRule type="cellIs" priority="5" dxfId="168" operator="equal" stopIfTrue="1">
      <formula>"ЧУЖДИ СРЕДСТВА"</formula>
    </cfRule>
    <cfRule type="cellIs" priority="6" dxfId="167" operator="equal" stopIfTrue="1">
      <formula>"СЕС - ДМП"</formula>
    </cfRule>
    <cfRule type="cellIs" priority="7" dxfId="166" operator="equal" stopIfTrue="1">
      <formula>"СЕС - РА"</formula>
    </cfRule>
    <cfRule type="cellIs" priority="8" dxfId="165" operator="equal" stopIfTrue="1">
      <formula>"СЕС - ДЕС"</formula>
    </cfRule>
    <cfRule type="cellIs" priority="9" dxfId="164" operator="equal" stopIfTrue="1">
      <formula>"СЕС - КСФ"</formula>
    </cfRule>
  </conditionalFormatting>
  <conditionalFormatting sqref="D901">
    <cfRule type="cellIs" priority="4" dxfId="0" operator="notEqual" stopIfTrue="1">
      <formula>"ИЗБЕРЕТЕ ДЕЙНОСТ"</formula>
    </cfRule>
  </conditionalFormatting>
  <conditionalFormatting sqref="D1018">
    <cfRule type="cellIs" priority="3" dxfId="177" operator="equal" stopIfTrue="1">
      <formula>0</formula>
    </cfRule>
  </conditionalFormatting>
  <conditionalFormatting sqref="C901">
    <cfRule type="cellIs" priority="2" dxfId="0" operator="notEqual" stopIfTrue="1">
      <formula>0</formula>
    </cfRule>
  </conditionalFormatting>
  <conditionalFormatting sqref="C899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 E903:E1018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398:G398 I398:J398 F401:G401 I401:J401 F404:G404 I404:J404 F411:G411 I411:J411 F674:K674 F687:K687 F811:K811 F824:K824 F948:K948 F961:K96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">
      <formula1>OP_LIST</formula1>
    </dataValidation>
    <dataValidation type="list" allowBlank="1" showInputMessage="1" showErrorMessage="1" promptTitle="ВЪВЕДЕТЕ ДЕЙНОСТ" sqref="D627 D764 D901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1664</v>
      </c>
    </row>
    <row r="3" spans="1:3" ht="35.25" customHeight="1">
      <c r="A3" s="1492">
        <v>33</v>
      </c>
      <c r="B3" s="1493" t="s">
        <v>1212</v>
      </c>
      <c r="C3" s="1495" t="s">
        <v>1665</v>
      </c>
    </row>
    <row r="4" spans="1:3" ht="35.25" customHeight="1">
      <c r="A4" s="1492">
        <v>42</v>
      </c>
      <c r="B4" s="1493" t="s">
        <v>1213</v>
      </c>
      <c r="C4" s="1496" t="s">
        <v>1666</v>
      </c>
    </row>
    <row r="5" spans="1:3" ht="19.5">
      <c r="A5" s="1492">
        <v>96</v>
      </c>
      <c r="B5" s="1493" t="s">
        <v>1214</v>
      </c>
      <c r="C5" s="1496" t="s">
        <v>1667</v>
      </c>
    </row>
    <row r="6" spans="1:3" ht="19.5">
      <c r="A6" s="1492">
        <v>97</v>
      </c>
      <c r="B6" s="1493" t="s">
        <v>1215</v>
      </c>
      <c r="C6" s="1496" t="s">
        <v>1668</v>
      </c>
    </row>
    <row r="7" spans="1:3" ht="19.5">
      <c r="A7" s="1492">
        <v>98</v>
      </c>
      <c r="B7" s="1493" t="s">
        <v>1216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658</v>
      </c>
    </row>
    <row r="313" spans="1:2" ht="16.5">
      <c r="A313" s="1527" t="s">
        <v>1257</v>
      </c>
      <c r="B313" s="1528" t="s">
        <v>659</v>
      </c>
    </row>
    <row r="314" spans="1:2" ht="16.5">
      <c r="A314" s="1527" t="s">
        <v>1258</v>
      </c>
      <c r="B314" s="1529" t="s">
        <v>660</v>
      </c>
    </row>
    <row r="315" spans="1:2" ht="16.5">
      <c r="A315" s="1527" t="s">
        <v>1259</v>
      </c>
      <c r="B315" s="1529" t="s">
        <v>661</v>
      </c>
    </row>
    <row r="316" spans="1:2" ht="16.5">
      <c r="A316" s="1527" t="s">
        <v>1260</v>
      </c>
      <c r="B316" s="1529" t="s">
        <v>662</v>
      </c>
    </row>
    <row r="317" spans="1:2" ht="16.5">
      <c r="A317" s="1527" t="s">
        <v>1261</v>
      </c>
      <c r="B317" s="1529" t="s">
        <v>663</v>
      </c>
    </row>
    <row r="318" spans="1:2" ht="16.5">
      <c r="A318" s="1527" t="s">
        <v>1262</v>
      </c>
      <c r="B318" s="1529" t="s">
        <v>664</v>
      </c>
    </row>
    <row r="319" spans="1:2" ht="16.5">
      <c r="A319" s="1527" t="s">
        <v>1263</v>
      </c>
      <c r="B319" s="1529" t="s">
        <v>665</v>
      </c>
    </row>
    <row r="320" spans="1:2" ht="16.5">
      <c r="A320" s="1527" t="s">
        <v>1264</v>
      </c>
      <c r="B320" s="1529" t="s">
        <v>666</v>
      </c>
    </row>
    <row r="321" spans="1:2" ht="16.5">
      <c r="A321" s="1527" t="s">
        <v>1265</v>
      </c>
      <c r="B321" s="1529" t="s">
        <v>667</v>
      </c>
    </row>
    <row r="322" spans="1:2" ht="16.5">
      <c r="A322" s="1527" t="s">
        <v>1266</v>
      </c>
      <c r="B322" s="1529" t="s">
        <v>668</v>
      </c>
    </row>
    <row r="323" spans="1:2" ht="16.5">
      <c r="A323" s="1527" t="s">
        <v>1267</v>
      </c>
      <c r="B323" s="1530" t="s">
        <v>669</v>
      </c>
    </row>
    <row r="324" spans="1:2" ht="16.5">
      <c r="A324" s="1527" t="s">
        <v>1268</v>
      </c>
      <c r="B324" s="1530" t="s">
        <v>670</v>
      </c>
    </row>
    <row r="325" spans="1:2" ht="16.5">
      <c r="A325" s="1527" t="s">
        <v>1269</v>
      </c>
      <c r="B325" s="1529" t="s">
        <v>671</v>
      </c>
    </row>
    <row r="326" spans="1:2" ht="16.5">
      <c r="A326" s="1527" t="s">
        <v>1270</v>
      </c>
      <c r="B326" s="1529" t="s">
        <v>672</v>
      </c>
    </row>
    <row r="327" spans="1:2" ht="16.5">
      <c r="A327" s="1527" t="s">
        <v>1271</v>
      </c>
      <c r="B327" s="1529" t="s">
        <v>673</v>
      </c>
    </row>
    <row r="328" spans="1:2" ht="16.5">
      <c r="A328" s="1527" t="s">
        <v>1272</v>
      </c>
      <c r="B328" s="1529" t="s">
        <v>1242</v>
      </c>
    </row>
    <row r="329" spans="1:2" ht="16.5">
      <c r="A329" s="1527" t="s">
        <v>1273</v>
      </c>
      <c r="B329" s="1529" t="s">
        <v>1243</v>
      </c>
    </row>
    <row r="330" spans="1:2" ht="16.5">
      <c r="A330" s="1527" t="s">
        <v>1274</v>
      </c>
      <c r="B330" s="1529" t="s">
        <v>674</v>
      </c>
    </row>
    <row r="331" spans="1:2" ht="16.5">
      <c r="A331" s="1527" t="s">
        <v>1275</v>
      </c>
      <c r="B331" s="1529" t="s">
        <v>675</v>
      </c>
    </row>
    <row r="332" spans="1:2" ht="16.5">
      <c r="A332" s="1527" t="s">
        <v>1276</v>
      </c>
      <c r="B332" s="1529" t="s">
        <v>1244</v>
      </c>
    </row>
    <row r="333" spans="1:2" ht="16.5">
      <c r="A333" s="1527" t="s">
        <v>1277</v>
      </c>
      <c r="B333" s="1529" t="s">
        <v>676</v>
      </c>
    </row>
    <row r="334" spans="1:2" ht="16.5">
      <c r="A334" s="1527" t="s">
        <v>1278</v>
      </c>
      <c r="B334" s="1529" t="s">
        <v>677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1245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1246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1247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1248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450</v>
      </c>
    </row>
    <row r="358" spans="1:2" ht="16.5">
      <c r="A358" s="1535" t="s">
        <v>1301</v>
      </c>
      <c r="B358" s="1536" t="s">
        <v>451</v>
      </c>
    </row>
    <row r="359" spans="1:2" ht="16.5">
      <c r="A359" s="1537" t="s">
        <v>1302</v>
      </c>
      <c r="B359" s="1538" t="s">
        <v>452</v>
      </c>
    </row>
    <row r="360" spans="1:2" ht="16.5">
      <c r="A360" s="1537" t="s">
        <v>1303</v>
      </c>
      <c r="B360" s="1538" t="s">
        <v>453</v>
      </c>
    </row>
    <row r="361" spans="1:2" ht="16.5">
      <c r="A361" s="1537" t="s">
        <v>1304</v>
      </c>
      <c r="B361" s="1538" t="s">
        <v>454</v>
      </c>
    </row>
    <row r="362" spans="1:2" ht="17.25" thickBot="1">
      <c r="A362" s="1539" t="s">
        <v>1305</v>
      </c>
      <c r="B362" s="1540" t="s">
        <v>455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180</v>
      </c>
      <c r="E380" s="1553"/>
    </row>
    <row r="381" spans="1:5" ht="18">
      <c r="A381" s="1547" t="s">
        <v>1321</v>
      </c>
      <c r="B381" s="1549" t="s">
        <v>1691</v>
      </c>
      <c r="C381" s="1552" t="s">
        <v>180</v>
      </c>
      <c r="E381" s="1553"/>
    </row>
    <row r="382" spans="1:5" ht="18">
      <c r="A382" s="1547" t="s">
        <v>1322</v>
      </c>
      <c r="B382" s="1550" t="s">
        <v>1692</v>
      </c>
      <c r="C382" s="1552" t="s">
        <v>180</v>
      </c>
      <c r="E382" s="1553"/>
    </row>
    <row r="383" spans="1:5" ht="18">
      <c r="A383" s="1547" t="s">
        <v>1323</v>
      </c>
      <c r="B383" s="1550" t="s">
        <v>1693</v>
      </c>
      <c r="C383" s="1552" t="s">
        <v>180</v>
      </c>
      <c r="E383" s="1553"/>
    </row>
    <row r="384" spans="1:5" ht="18">
      <c r="A384" s="1547" t="s">
        <v>1324</v>
      </c>
      <c r="B384" s="1550" t="s">
        <v>1694</v>
      </c>
      <c r="C384" s="1552" t="s">
        <v>180</v>
      </c>
      <c r="E384" s="1553"/>
    </row>
    <row r="385" spans="1:5" ht="18">
      <c r="A385" s="1547" t="s">
        <v>1325</v>
      </c>
      <c r="B385" s="1550" t="s">
        <v>1695</v>
      </c>
      <c r="C385" s="1552" t="s">
        <v>180</v>
      </c>
      <c r="E385" s="1553"/>
    </row>
    <row r="386" spans="1:5" ht="18">
      <c r="A386" s="1547" t="s">
        <v>1326</v>
      </c>
      <c r="B386" s="1550" t="s">
        <v>1696</v>
      </c>
      <c r="C386" s="1552" t="s">
        <v>180</v>
      </c>
      <c r="E386" s="1553"/>
    </row>
    <row r="387" spans="1:5" ht="18">
      <c r="A387" s="1547" t="s">
        <v>1327</v>
      </c>
      <c r="B387" s="1550" t="s">
        <v>1697</v>
      </c>
      <c r="C387" s="1552" t="s">
        <v>180</v>
      </c>
      <c r="E387" s="1553"/>
    </row>
    <row r="388" spans="1:5" ht="18">
      <c r="A388" s="1547" t="s">
        <v>1328</v>
      </c>
      <c r="B388" s="1550" t="s">
        <v>1698</v>
      </c>
      <c r="C388" s="1552" t="s">
        <v>180</v>
      </c>
      <c r="E388" s="1553"/>
    </row>
    <row r="389" spans="1:5" ht="18">
      <c r="A389" s="1547" t="s">
        <v>1329</v>
      </c>
      <c r="B389" s="1549" t="s">
        <v>1699</v>
      </c>
      <c r="C389" s="1552" t="s">
        <v>180</v>
      </c>
      <c r="E389" s="1553"/>
    </row>
    <row r="390" spans="1:5" ht="18">
      <c r="A390" s="1547" t="s">
        <v>1330</v>
      </c>
      <c r="B390" s="1550" t="s">
        <v>1700</v>
      </c>
      <c r="C390" s="1552" t="s">
        <v>180</v>
      </c>
      <c r="E390" s="1553"/>
    </row>
    <row r="391" spans="1:5" ht="18">
      <c r="A391" s="1547" t="s">
        <v>1331</v>
      </c>
      <c r="B391" s="1549" t="s">
        <v>1701</v>
      </c>
      <c r="C391" s="1552" t="s">
        <v>180</v>
      </c>
      <c r="E391" s="1553"/>
    </row>
    <row r="392" spans="1:5" ht="18">
      <c r="A392" s="1547" t="s">
        <v>1332</v>
      </c>
      <c r="B392" s="1549" t="s">
        <v>1702</v>
      </c>
      <c r="C392" s="1552" t="s">
        <v>180</v>
      </c>
      <c r="E392" s="1553"/>
    </row>
    <row r="393" spans="1:5" ht="18">
      <c r="A393" s="1547" t="s">
        <v>1333</v>
      </c>
      <c r="B393" s="1549" t="s">
        <v>1703</v>
      </c>
      <c r="C393" s="1552" t="s">
        <v>180</v>
      </c>
      <c r="E393" s="1553"/>
    </row>
    <row r="394" spans="1:5" ht="18">
      <c r="A394" s="1547" t="s">
        <v>1334</v>
      </c>
      <c r="B394" s="1549" t="s">
        <v>1704</v>
      </c>
      <c r="C394" s="1552" t="s">
        <v>180</v>
      </c>
      <c r="E394" s="1553"/>
    </row>
    <row r="395" spans="1:5" ht="18">
      <c r="A395" s="1547" t="s">
        <v>1335</v>
      </c>
      <c r="B395" s="1549" t="s">
        <v>1705</v>
      </c>
      <c r="C395" s="1552" t="s">
        <v>180</v>
      </c>
      <c r="E395" s="1553"/>
    </row>
    <row r="396" spans="1:5" ht="18">
      <c r="A396" s="1547" t="s">
        <v>1336</v>
      </c>
      <c r="B396" s="1549" t="s">
        <v>1706</v>
      </c>
      <c r="C396" s="1552" t="s">
        <v>180</v>
      </c>
      <c r="E396" s="1553"/>
    </row>
    <row r="397" spans="1:5" ht="18">
      <c r="A397" s="1547" t="s">
        <v>1337</v>
      </c>
      <c r="B397" s="1549" t="s">
        <v>1707</v>
      </c>
      <c r="C397" s="1552" t="s">
        <v>180</v>
      </c>
      <c r="E397" s="1553"/>
    </row>
    <row r="398" spans="1:5" ht="18">
      <c r="A398" s="1547" t="s">
        <v>1338</v>
      </c>
      <c r="B398" s="1549" t="s">
        <v>1708</v>
      </c>
      <c r="C398" s="1552" t="s">
        <v>180</v>
      </c>
      <c r="E398" s="1553"/>
    </row>
    <row r="399" spans="1:5" ht="18">
      <c r="A399" s="1547" t="s">
        <v>1339</v>
      </c>
      <c r="B399" s="1554" t="s">
        <v>1709</v>
      </c>
      <c r="C399" s="1552" t="s">
        <v>180</v>
      </c>
      <c r="E399" s="1553"/>
    </row>
    <row r="400" spans="1:5" ht="18">
      <c r="A400" s="1547" t="s">
        <v>1340</v>
      </c>
      <c r="B400" s="1555" t="s">
        <v>1249</v>
      </c>
      <c r="C400" s="1552" t="s">
        <v>180</v>
      </c>
      <c r="E400" s="1553"/>
    </row>
    <row r="401" spans="1:5" ht="18">
      <c r="A401" s="1591" t="s">
        <v>1341</v>
      </c>
      <c r="B401" s="1556" t="s">
        <v>1710</v>
      </c>
      <c r="C401" s="1552" t="s">
        <v>180</v>
      </c>
      <c r="E401" s="1553"/>
    </row>
    <row r="402" spans="1:5" ht="18">
      <c r="A402" s="1590" t="s">
        <v>180</v>
      </c>
      <c r="B402" s="1557" t="s">
        <v>1711</v>
      </c>
      <c r="C402" s="1552" t="s">
        <v>180</v>
      </c>
      <c r="E402" s="1553"/>
    </row>
    <row r="403" spans="1:5" ht="18">
      <c r="A403" s="1562" t="s">
        <v>1342</v>
      </c>
      <c r="B403" s="1558" t="s">
        <v>1712</v>
      </c>
      <c r="C403" s="1552" t="s">
        <v>180</v>
      </c>
      <c r="E403" s="1553"/>
    </row>
    <row r="404" spans="1:5" ht="18">
      <c r="A404" s="1547" t="s">
        <v>1343</v>
      </c>
      <c r="B404" s="1534" t="s">
        <v>1713</v>
      </c>
      <c r="C404" s="1552" t="s">
        <v>180</v>
      </c>
      <c r="E404" s="1553"/>
    </row>
    <row r="405" spans="1:5" ht="18">
      <c r="A405" s="1592" t="s">
        <v>1344</v>
      </c>
      <c r="B405" s="1559" t="s">
        <v>1714</v>
      </c>
      <c r="C405" s="1552" t="s">
        <v>180</v>
      </c>
      <c r="E405" s="1553"/>
    </row>
    <row r="406" spans="1:5" ht="18">
      <c r="A406" s="1543" t="s">
        <v>180</v>
      </c>
      <c r="B406" s="1560" t="s">
        <v>1715</v>
      </c>
      <c r="C406" s="1552" t="s">
        <v>180</v>
      </c>
      <c r="E406" s="1553"/>
    </row>
    <row r="407" spans="1:5" ht="16.5">
      <c r="A407" s="1527" t="s">
        <v>1296</v>
      </c>
      <c r="B407" s="1529" t="s">
        <v>86</v>
      </c>
      <c r="C407" s="1552" t="s">
        <v>180</v>
      </c>
      <c r="E407" s="1553"/>
    </row>
    <row r="408" spans="1:5" ht="16.5">
      <c r="A408" s="1527" t="s">
        <v>1297</v>
      </c>
      <c r="B408" s="1529" t="s">
        <v>87</v>
      </c>
      <c r="C408" s="1552" t="s">
        <v>180</v>
      </c>
      <c r="E408" s="1553"/>
    </row>
    <row r="409" spans="1:5" ht="16.5">
      <c r="A409" s="1593" t="s">
        <v>1298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1716</v>
      </c>
      <c r="C410" s="1552" t="s">
        <v>180</v>
      </c>
      <c r="E410" s="1553"/>
    </row>
    <row r="411" spans="1:5" ht="18">
      <c r="A411" s="1562" t="s">
        <v>1345</v>
      </c>
      <c r="B411" s="1558" t="s">
        <v>1250</v>
      </c>
      <c r="C411" s="1552" t="s">
        <v>180</v>
      </c>
      <c r="E411" s="1553"/>
    </row>
    <row r="412" spans="1:5" ht="18">
      <c r="A412" s="1562" t="s">
        <v>1346</v>
      </c>
      <c r="B412" s="1558" t="s">
        <v>1251</v>
      </c>
      <c r="C412" s="1552" t="s">
        <v>180</v>
      </c>
      <c r="E412" s="1553"/>
    </row>
    <row r="413" spans="1:5" ht="18">
      <c r="A413" s="1562" t="s">
        <v>1347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1348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1349</v>
      </c>
      <c r="B415" s="1563" t="s">
        <v>1252</v>
      </c>
      <c r="C415" s="1552" t="s">
        <v>180</v>
      </c>
      <c r="E415" s="1553"/>
    </row>
    <row r="416" spans="1:5" ht="16.5">
      <c r="A416" s="1595" t="s">
        <v>1350</v>
      </c>
      <c r="B416" s="1564" t="s">
        <v>724</v>
      </c>
      <c r="C416" s="1552" t="s">
        <v>180</v>
      </c>
      <c r="E416" s="1553"/>
    </row>
    <row r="417" spans="1:5" ht="16.5">
      <c r="A417" s="1527" t="s">
        <v>1351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1352</v>
      </c>
      <c r="B418" s="1565" t="s">
        <v>726</v>
      </c>
      <c r="C418" s="1552" t="s">
        <v>180</v>
      </c>
      <c r="E418" s="1553"/>
    </row>
    <row r="419" spans="1:5" ht="16.5">
      <c r="A419" s="1525" t="s">
        <v>1353</v>
      </c>
      <c r="B419" s="1566" t="s">
        <v>727</v>
      </c>
      <c r="C419" s="1552" t="s">
        <v>180</v>
      </c>
      <c r="E419" s="1553"/>
    </row>
    <row r="420" spans="1:5" ht="16.5">
      <c r="A420" s="1597" t="s">
        <v>1354</v>
      </c>
      <c r="B420" s="1529" t="s">
        <v>728</v>
      </c>
      <c r="C420" s="1552" t="s">
        <v>180</v>
      </c>
      <c r="E420" s="1553"/>
    </row>
    <row r="421" spans="1:5" ht="16.5">
      <c r="A421" s="1527" t="s">
        <v>1355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1356</v>
      </c>
      <c r="B422" s="1568" t="s">
        <v>303</v>
      </c>
      <c r="C422" s="1552" t="s">
        <v>180</v>
      </c>
      <c r="E422" s="1553"/>
    </row>
    <row r="423" spans="1:5" ht="18">
      <c r="A423" s="1547" t="s">
        <v>1357</v>
      </c>
      <c r="B423" s="1569" t="s">
        <v>1717</v>
      </c>
      <c r="C423" s="1552" t="s">
        <v>180</v>
      </c>
      <c r="E423" s="1553"/>
    </row>
    <row r="424" spans="1:5" ht="18">
      <c r="A424" s="1547" t="s">
        <v>1358</v>
      </c>
      <c r="B424" s="1570" t="s">
        <v>1718</v>
      </c>
      <c r="C424" s="1552" t="s">
        <v>180</v>
      </c>
      <c r="E424" s="1553"/>
    </row>
    <row r="425" spans="1:5" ht="18">
      <c r="A425" s="1547" t="s">
        <v>1359</v>
      </c>
      <c r="B425" s="1571" t="s">
        <v>1719</v>
      </c>
      <c r="C425" s="1552" t="s">
        <v>180</v>
      </c>
      <c r="E425" s="1553"/>
    </row>
    <row r="426" spans="1:5" ht="18">
      <c r="A426" s="1547" t="s">
        <v>1360</v>
      </c>
      <c r="B426" s="1570" t="s">
        <v>1720</v>
      </c>
      <c r="C426" s="1552" t="s">
        <v>180</v>
      </c>
      <c r="E426" s="1553"/>
    </row>
    <row r="427" spans="1:5" ht="18">
      <c r="A427" s="1547" t="s">
        <v>1361</v>
      </c>
      <c r="B427" s="1570" t="s">
        <v>1721</v>
      </c>
      <c r="C427" s="1552" t="s">
        <v>180</v>
      </c>
      <c r="E427" s="1553"/>
    </row>
    <row r="428" spans="1:5" ht="18">
      <c r="A428" s="1547" t="s">
        <v>1362</v>
      </c>
      <c r="B428" s="1572" t="s">
        <v>1722</v>
      </c>
      <c r="C428" s="1552" t="s">
        <v>180</v>
      </c>
      <c r="E428" s="1553"/>
    </row>
    <row r="429" spans="1:5" ht="18">
      <c r="A429" s="1547" t="s">
        <v>1363</v>
      </c>
      <c r="B429" s="1572" t="s">
        <v>1723</v>
      </c>
      <c r="C429" s="1552" t="s">
        <v>180</v>
      </c>
      <c r="E429" s="1553"/>
    </row>
    <row r="430" spans="1:5" ht="18">
      <c r="A430" s="1547" t="s">
        <v>1364</v>
      </c>
      <c r="B430" s="1572" t="s">
        <v>1724</v>
      </c>
      <c r="C430" s="1552" t="s">
        <v>180</v>
      </c>
      <c r="E430" s="1553"/>
    </row>
    <row r="431" spans="1:5" ht="18">
      <c r="A431" s="1547" t="s">
        <v>1365</v>
      </c>
      <c r="B431" s="1572" t="s">
        <v>1725</v>
      </c>
      <c r="C431" s="1552" t="s">
        <v>180</v>
      </c>
      <c r="E431" s="1553"/>
    </row>
    <row r="432" spans="1:5" ht="18">
      <c r="A432" s="1547" t="s">
        <v>1366</v>
      </c>
      <c r="B432" s="1572" t="s">
        <v>1726</v>
      </c>
      <c r="C432" s="1552" t="s">
        <v>180</v>
      </c>
      <c r="E432" s="1553"/>
    </row>
    <row r="433" spans="1:5" ht="18">
      <c r="A433" s="1547" t="s">
        <v>1367</v>
      </c>
      <c r="B433" s="1570" t="s">
        <v>1727</v>
      </c>
      <c r="C433" s="1552" t="s">
        <v>180</v>
      </c>
      <c r="E433" s="1553"/>
    </row>
    <row r="434" spans="1:5" ht="18">
      <c r="A434" s="1547" t="s">
        <v>1368</v>
      </c>
      <c r="B434" s="1570" t="s">
        <v>1728</v>
      </c>
      <c r="C434" s="1552" t="s">
        <v>180</v>
      </c>
      <c r="E434" s="1553"/>
    </row>
    <row r="435" spans="1:5" ht="18">
      <c r="A435" s="1547" t="s">
        <v>1369</v>
      </c>
      <c r="B435" s="1570" t="s">
        <v>1729</v>
      </c>
      <c r="C435" s="1552" t="s">
        <v>180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180</v>
      </c>
      <c r="E436" s="1553"/>
    </row>
    <row r="437" spans="1:5" ht="18">
      <c r="A437" s="1547" t="s">
        <v>1371</v>
      </c>
      <c r="B437" s="1569" t="s">
        <v>1731</v>
      </c>
      <c r="C437" s="1552" t="s">
        <v>180</v>
      </c>
      <c r="E437" s="1553"/>
    </row>
    <row r="438" spans="1:5" ht="18">
      <c r="A438" s="1547" t="s">
        <v>1372</v>
      </c>
      <c r="B438" s="1571" t="s">
        <v>1732</v>
      </c>
      <c r="C438" s="1552" t="s">
        <v>180</v>
      </c>
      <c r="E438" s="1553"/>
    </row>
    <row r="439" spans="1:5" ht="18">
      <c r="A439" s="1547" t="s">
        <v>1373</v>
      </c>
      <c r="B439" s="1570" t="s">
        <v>1733</v>
      </c>
      <c r="C439" s="1552" t="s">
        <v>180</v>
      </c>
      <c r="E439" s="1553"/>
    </row>
    <row r="440" spans="1:5" ht="18">
      <c r="A440" s="1547" t="s">
        <v>1374</v>
      </c>
      <c r="B440" s="1570" t="s">
        <v>1734</v>
      </c>
      <c r="C440" s="1552" t="s">
        <v>180</v>
      </c>
      <c r="E440" s="1553"/>
    </row>
    <row r="441" spans="1:5" ht="18">
      <c r="A441" s="1547" t="s">
        <v>1375</v>
      </c>
      <c r="B441" s="1570" t="s">
        <v>1735</v>
      </c>
      <c r="C441" s="1552" t="s">
        <v>180</v>
      </c>
      <c r="E441" s="1553"/>
    </row>
    <row r="442" spans="1:5" ht="18">
      <c r="A442" s="1547" t="s">
        <v>1376</v>
      </c>
      <c r="B442" s="1570" t="s">
        <v>1736</v>
      </c>
      <c r="C442" s="1552" t="s">
        <v>180</v>
      </c>
      <c r="E442" s="1553"/>
    </row>
    <row r="443" spans="1:5" ht="18">
      <c r="A443" s="1547" t="s">
        <v>1377</v>
      </c>
      <c r="B443" s="1570" t="s">
        <v>1737</v>
      </c>
      <c r="C443" s="1552" t="s">
        <v>180</v>
      </c>
      <c r="E443" s="1553"/>
    </row>
    <row r="444" spans="1:5" ht="18">
      <c r="A444" s="1547" t="s">
        <v>1378</v>
      </c>
      <c r="B444" s="1570" t="s">
        <v>1738</v>
      </c>
      <c r="C444" s="1552" t="s">
        <v>180</v>
      </c>
      <c r="E444" s="1553"/>
    </row>
    <row r="445" spans="1:5" ht="18">
      <c r="A445" s="1547" t="s">
        <v>1379</v>
      </c>
      <c r="B445" s="1570" t="s">
        <v>1739</v>
      </c>
      <c r="C445" s="1552" t="s">
        <v>180</v>
      </c>
      <c r="E445" s="1553"/>
    </row>
    <row r="446" spans="1:5" ht="18">
      <c r="A446" s="1547" t="s">
        <v>1380</v>
      </c>
      <c r="B446" s="1570" t="s">
        <v>1740</v>
      </c>
      <c r="C446" s="1552" t="s">
        <v>180</v>
      </c>
      <c r="E446" s="1553"/>
    </row>
    <row r="447" spans="1:5" ht="18">
      <c r="A447" s="1547" t="s">
        <v>1381</v>
      </c>
      <c r="B447" s="1570" t="s">
        <v>1741</v>
      </c>
      <c r="C447" s="1552" t="s">
        <v>180</v>
      </c>
      <c r="E447" s="1553"/>
    </row>
    <row r="448" spans="1:5" ht="18">
      <c r="A448" s="1547" t="s">
        <v>1382</v>
      </c>
      <c r="B448" s="1570" t="s">
        <v>1742</v>
      </c>
      <c r="C448" s="1552" t="s">
        <v>180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180</v>
      </c>
      <c r="E449" s="1553"/>
    </row>
    <row r="450" spans="1:5" ht="18">
      <c r="A450" s="1547" t="s">
        <v>1384</v>
      </c>
      <c r="B450" s="1569" t="s">
        <v>1744</v>
      </c>
      <c r="C450" s="1552" t="s">
        <v>180</v>
      </c>
      <c r="E450" s="1553"/>
    </row>
    <row r="451" spans="1:5" ht="18">
      <c r="A451" s="1547" t="s">
        <v>1385</v>
      </c>
      <c r="B451" s="1570" t="s">
        <v>1745</v>
      </c>
      <c r="C451" s="1552" t="s">
        <v>180</v>
      </c>
      <c r="E451" s="1553"/>
    </row>
    <row r="452" spans="1:5" ht="18">
      <c r="A452" s="1547" t="s">
        <v>1386</v>
      </c>
      <c r="B452" s="1570" t="s">
        <v>1746</v>
      </c>
      <c r="C452" s="1552" t="s">
        <v>180</v>
      </c>
      <c r="E452" s="1553"/>
    </row>
    <row r="453" spans="1:5" ht="18">
      <c r="A453" s="1547" t="s">
        <v>1387</v>
      </c>
      <c r="B453" s="1570" t="s">
        <v>1747</v>
      </c>
      <c r="C453" s="1552" t="s">
        <v>180</v>
      </c>
      <c r="E453" s="1553"/>
    </row>
    <row r="454" spans="1:5" ht="18">
      <c r="A454" s="1547" t="s">
        <v>1388</v>
      </c>
      <c r="B454" s="1571" t="s">
        <v>1748</v>
      </c>
      <c r="C454" s="1552" t="s">
        <v>180</v>
      </c>
      <c r="E454" s="1553"/>
    </row>
    <row r="455" spans="1:5" ht="18">
      <c r="A455" s="1547" t="s">
        <v>1389</v>
      </c>
      <c r="B455" s="1570" t="s">
        <v>1749</v>
      </c>
      <c r="C455" s="1552" t="s">
        <v>180</v>
      </c>
      <c r="E455" s="1553"/>
    </row>
    <row r="456" spans="1:5" ht="18">
      <c r="A456" s="1547" t="s">
        <v>1390</v>
      </c>
      <c r="B456" s="1570" t="s">
        <v>1750</v>
      </c>
      <c r="C456" s="1552" t="s">
        <v>180</v>
      </c>
      <c r="E456" s="1553"/>
    </row>
    <row r="457" spans="1:5" ht="18">
      <c r="A457" s="1547" t="s">
        <v>1391</v>
      </c>
      <c r="B457" s="1570" t="s">
        <v>1751</v>
      </c>
      <c r="C457" s="1552" t="s">
        <v>180</v>
      </c>
      <c r="E457" s="1553"/>
    </row>
    <row r="458" spans="1:5" ht="18">
      <c r="A458" s="1547" t="s">
        <v>1392</v>
      </c>
      <c r="B458" s="1570" t="s">
        <v>1752</v>
      </c>
      <c r="C458" s="1552" t="s">
        <v>180</v>
      </c>
      <c r="E458" s="1553"/>
    </row>
    <row r="459" spans="1:5" ht="18">
      <c r="A459" s="1547" t="s">
        <v>1393</v>
      </c>
      <c r="B459" s="1570" t="s">
        <v>1753</v>
      </c>
      <c r="C459" s="1552" t="s">
        <v>180</v>
      </c>
      <c r="E459" s="1553"/>
    </row>
    <row r="460" spans="1:5" ht="18">
      <c r="A460" s="1547" t="s">
        <v>1394</v>
      </c>
      <c r="B460" s="1570" t="s">
        <v>1754</v>
      </c>
      <c r="C460" s="1552" t="s">
        <v>180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180</v>
      </c>
      <c r="E461" s="1553"/>
    </row>
    <row r="462" spans="1:5" ht="18">
      <c r="A462" s="1547" t="s">
        <v>1396</v>
      </c>
      <c r="B462" s="1574" t="s">
        <v>1756</v>
      </c>
      <c r="C462" s="1552" t="s">
        <v>180</v>
      </c>
      <c r="E462" s="1553"/>
    </row>
    <row r="463" spans="1:5" ht="18">
      <c r="A463" s="1547" t="s">
        <v>1397</v>
      </c>
      <c r="B463" s="1570" t="s">
        <v>1757</v>
      </c>
      <c r="C463" s="1552" t="s">
        <v>180</v>
      </c>
      <c r="E463" s="1553"/>
    </row>
    <row r="464" spans="1:5" ht="18">
      <c r="A464" s="1547" t="s">
        <v>1398</v>
      </c>
      <c r="B464" s="1570" t="s">
        <v>1758</v>
      </c>
      <c r="C464" s="1552" t="s">
        <v>180</v>
      </c>
      <c r="E464" s="1553"/>
    </row>
    <row r="465" spans="1:5" ht="18">
      <c r="A465" s="1547" t="s">
        <v>1399</v>
      </c>
      <c r="B465" s="1570" t="s">
        <v>1759</v>
      </c>
      <c r="C465" s="1552" t="s">
        <v>180</v>
      </c>
      <c r="E465" s="1553"/>
    </row>
    <row r="466" spans="1:5" ht="18">
      <c r="A466" s="1547" t="s">
        <v>1400</v>
      </c>
      <c r="B466" s="1570" t="s">
        <v>1760</v>
      </c>
      <c r="C466" s="1552" t="s">
        <v>180</v>
      </c>
      <c r="E466" s="1553"/>
    </row>
    <row r="467" spans="1:5" ht="18">
      <c r="A467" s="1547" t="s">
        <v>1401</v>
      </c>
      <c r="B467" s="1570" t="s">
        <v>1761</v>
      </c>
      <c r="C467" s="1552" t="s">
        <v>180</v>
      </c>
      <c r="E467" s="1553"/>
    </row>
    <row r="468" spans="1:5" ht="18">
      <c r="A468" s="1547" t="s">
        <v>1402</v>
      </c>
      <c r="B468" s="1570" t="s">
        <v>1762</v>
      </c>
      <c r="C468" s="1552" t="s">
        <v>180</v>
      </c>
      <c r="E468" s="1553"/>
    </row>
    <row r="469" spans="1:5" ht="18">
      <c r="A469" s="1547" t="s">
        <v>1403</v>
      </c>
      <c r="B469" s="1570" t="s">
        <v>1763</v>
      </c>
      <c r="C469" s="1552" t="s">
        <v>180</v>
      </c>
      <c r="E469" s="1553"/>
    </row>
    <row r="470" spans="1:5" ht="18">
      <c r="A470" s="1547" t="s">
        <v>1404</v>
      </c>
      <c r="B470" s="1570" t="s">
        <v>1764</v>
      </c>
      <c r="C470" s="1552" t="s">
        <v>180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180</v>
      </c>
      <c r="E471" s="1553"/>
    </row>
    <row r="472" spans="1:5" ht="18">
      <c r="A472" s="1547" t="s">
        <v>1406</v>
      </c>
      <c r="B472" s="1569" t="s">
        <v>1766</v>
      </c>
      <c r="C472" s="1552" t="s">
        <v>180</v>
      </c>
      <c r="E472" s="1553"/>
    </row>
    <row r="473" spans="1:5" ht="18">
      <c r="A473" s="1547" t="s">
        <v>1407</v>
      </c>
      <c r="B473" s="1570" t="s">
        <v>1767</v>
      </c>
      <c r="C473" s="1552" t="s">
        <v>180</v>
      </c>
      <c r="E473" s="1553"/>
    </row>
    <row r="474" spans="1:5" ht="18">
      <c r="A474" s="1547" t="s">
        <v>1408</v>
      </c>
      <c r="B474" s="1570" t="s">
        <v>1768</v>
      </c>
      <c r="C474" s="1552" t="s">
        <v>180</v>
      </c>
      <c r="E474" s="1553"/>
    </row>
    <row r="475" spans="1:5" ht="18">
      <c r="A475" s="1547" t="s">
        <v>1409</v>
      </c>
      <c r="B475" s="1571" t="s">
        <v>1769</v>
      </c>
      <c r="C475" s="1552" t="s">
        <v>180</v>
      </c>
      <c r="E475" s="1553"/>
    </row>
    <row r="476" spans="1:5" ht="18">
      <c r="A476" s="1547" t="s">
        <v>1410</v>
      </c>
      <c r="B476" s="1570" t="s">
        <v>1770</v>
      </c>
      <c r="C476" s="1552" t="s">
        <v>180</v>
      </c>
      <c r="E476" s="1553"/>
    </row>
    <row r="477" spans="1:5" ht="18">
      <c r="A477" s="1547" t="s">
        <v>1411</v>
      </c>
      <c r="B477" s="1570" t="s">
        <v>1771</v>
      </c>
      <c r="C477" s="1552" t="s">
        <v>180</v>
      </c>
      <c r="E477" s="1553"/>
    </row>
    <row r="478" spans="1:5" ht="18">
      <c r="A478" s="1547" t="s">
        <v>1412</v>
      </c>
      <c r="B478" s="1570" t="s">
        <v>1772</v>
      </c>
      <c r="C478" s="1552" t="s">
        <v>180</v>
      </c>
      <c r="E478" s="1553"/>
    </row>
    <row r="479" spans="1:5" ht="18">
      <c r="A479" s="1547" t="s">
        <v>1413</v>
      </c>
      <c r="B479" s="1570" t="s">
        <v>1773</v>
      </c>
      <c r="C479" s="1552" t="s">
        <v>180</v>
      </c>
      <c r="E479" s="1553"/>
    </row>
    <row r="480" spans="1:5" ht="18">
      <c r="A480" s="1547" t="s">
        <v>1414</v>
      </c>
      <c r="B480" s="1570" t="s">
        <v>1774</v>
      </c>
      <c r="C480" s="1552" t="s">
        <v>180</v>
      </c>
      <c r="E480" s="1553"/>
    </row>
    <row r="481" spans="1:5" ht="18">
      <c r="A481" s="1547" t="s">
        <v>1415</v>
      </c>
      <c r="B481" s="1570" t="s">
        <v>1775</v>
      </c>
      <c r="C481" s="1552" t="s">
        <v>180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180</v>
      </c>
      <c r="E482" s="1553"/>
    </row>
    <row r="483" spans="1:5" ht="18">
      <c r="A483" s="1547" t="s">
        <v>1417</v>
      </c>
      <c r="B483" s="1569" t="s">
        <v>1777</v>
      </c>
      <c r="C483" s="1552" t="s">
        <v>180</v>
      </c>
      <c r="E483" s="1553"/>
    </row>
    <row r="484" spans="1:5" ht="18">
      <c r="A484" s="1547" t="s">
        <v>1418</v>
      </c>
      <c r="B484" s="1570" t="s">
        <v>1778</v>
      </c>
      <c r="C484" s="1552" t="s">
        <v>180</v>
      </c>
      <c r="E484" s="1553"/>
    </row>
    <row r="485" spans="1:5" ht="18">
      <c r="A485" s="1547" t="s">
        <v>1419</v>
      </c>
      <c r="B485" s="1571" t="s">
        <v>1779</v>
      </c>
      <c r="C485" s="1552" t="s">
        <v>180</v>
      </c>
      <c r="E485" s="1553"/>
    </row>
    <row r="486" spans="1:5" ht="18">
      <c r="A486" s="1547" t="s">
        <v>1420</v>
      </c>
      <c r="B486" s="1570" t="s">
        <v>1780</v>
      </c>
      <c r="C486" s="1552" t="s">
        <v>180</v>
      </c>
      <c r="E486" s="1553"/>
    </row>
    <row r="487" spans="1:5" ht="18">
      <c r="A487" s="1547" t="s">
        <v>1421</v>
      </c>
      <c r="B487" s="1570" t="s">
        <v>1781</v>
      </c>
      <c r="C487" s="1552" t="s">
        <v>180</v>
      </c>
      <c r="E487" s="1553"/>
    </row>
    <row r="488" spans="1:5" ht="18">
      <c r="A488" s="1547" t="s">
        <v>1422</v>
      </c>
      <c r="B488" s="1570" t="s">
        <v>1782</v>
      </c>
      <c r="C488" s="1552" t="s">
        <v>180</v>
      </c>
      <c r="E488" s="1553"/>
    </row>
    <row r="489" spans="1:5" ht="18">
      <c r="A489" s="1547" t="s">
        <v>1423</v>
      </c>
      <c r="B489" s="1570" t="s">
        <v>1783</v>
      </c>
      <c r="C489" s="1552" t="s">
        <v>180</v>
      </c>
      <c r="E489" s="1553"/>
    </row>
    <row r="490" spans="1:5" ht="18">
      <c r="A490" s="1547" t="s">
        <v>1424</v>
      </c>
      <c r="B490" s="1570" t="s">
        <v>1784</v>
      </c>
      <c r="C490" s="1552" t="s">
        <v>180</v>
      </c>
      <c r="E490" s="1553"/>
    </row>
    <row r="491" spans="1:5" ht="18">
      <c r="A491" s="1547" t="s">
        <v>1425</v>
      </c>
      <c r="B491" s="1570" t="s">
        <v>1785</v>
      </c>
      <c r="C491" s="1552" t="s">
        <v>180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180</v>
      </c>
      <c r="E492" s="1553"/>
    </row>
    <row r="493" spans="1:5" ht="18">
      <c r="A493" s="1547" t="s">
        <v>1427</v>
      </c>
      <c r="B493" s="1574" t="s">
        <v>1787</v>
      </c>
      <c r="C493" s="1552" t="s">
        <v>180</v>
      </c>
      <c r="E493" s="1553"/>
    </row>
    <row r="494" spans="1:5" ht="18">
      <c r="A494" s="1547" t="s">
        <v>1428</v>
      </c>
      <c r="B494" s="1570" t="s">
        <v>1788</v>
      </c>
      <c r="C494" s="1552" t="s">
        <v>180</v>
      </c>
      <c r="E494" s="1553"/>
    </row>
    <row r="495" spans="1:5" ht="18">
      <c r="A495" s="1547" t="s">
        <v>1429</v>
      </c>
      <c r="B495" s="1570" t="s">
        <v>1789</v>
      </c>
      <c r="C495" s="1552" t="s">
        <v>180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180</v>
      </c>
      <c r="E496" s="1553"/>
    </row>
    <row r="497" spans="1:5" ht="18">
      <c r="A497" s="1547" t="s">
        <v>1431</v>
      </c>
      <c r="B497" s="1569" t="s">
        <v>1791</v>
      </c>
      <c r="C497" s="1552" t="s">
        <v>180</v>
      </c>
      <c r="E497" s="1553"/>
    </row>
    <row r="498" spans="1:5" ht="18">
      <c r="A498" s="1547" t="s">
        <v>1432</v>
      </c>
      <c r="B498" s="1570" t="s">
        <v>1792</v>
      </c>
      <c r="C498" s="1552" t="s">
        <v>180</v>
      </c>
      <c r="E498" s="1553"/>
    </row>
    <row r="499" spans="1:5" ht="18">
      <c r="A499" s="1547" t="s">
        <v>1433</v>
      </c>
      <c r="B499" s="1571" t="s">
        <v>1793</v>
      </c>
      <c r="C499" s="1552" t="s">
        <v>180</v>
      </c>
      <c r="E499" s="1553"/>
    </row>
    <row r="500" spans="1:5" ht="18">
      <c r="A500" s="1547" t="s">
        <v>1434</v>
      </c>
      <c r="B500" s="1570" t="s">
        <v>1794</v>
      </c>
      <c r="C500" s="1552" t="s">
        <v>180</v>
      </c>
      <c r="E500" s="1553"/>
    </row>
    <row r="501" spans="1:5" ht="18">
      <c r="A501" s="1547" t="s">
        <v>1435</v>
      </c>
      <c r="B501" s="1570" t="s">
        <v>1795</v>
      </c>
      <c r="C501" s="1552" t="s">
        <v>180</v>
      </c>
      <c r="E501" s="1553"/>
    </row>
    <row r="502" spans="1:5" ht="18">
      <c r="A502" s="1547" t="s">
        <v>1436</v>
      </c>
      <c r="B502" s="1570" t="s">
        <v>1796</v>
      </c>
      <c r="C502" s="1552" t="s">
        <v>180</v>
      </c>
      <c r="E502" s="1553"/>
    </row>
    <row r="503" spans="1:5" ht="18">
      <c r="A503" s="1547" t="s">
        <v>1437</v>
      </c>
      <c r="B503" s="1570" t="s">
        <v>1797</v>
      </c>
      <c r="C503" s="1552" t="s">
        <v>180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180</v>
      </c>
      <c r="E504" s="1553"/>
    </row>
    <row r="505" spans="1:5" ht="18">
      <c r="A505" s="1547" t="s">
        <v>1439</v>
      </c>
      <c r="B505" s="1569" t="s">
        <v>1799</v>
      </c>
      <c r="C505" s="1552" t="s">
        <v>180</v>
      </c>
      <c r="E505" s="1553"/>
    </row>
    <row r="506" spans="1:5" ht="18">
      <c r="A506" s="1547" t="s">
        <v>1440</v>
      </c>
      <c r="B506" s="1570" t="s">
        <v>1800</v>
      </c>
      <c r="C506" s="1552" t="s">
        <v>180</v>
      </c>
      <c r="E506" s="1553"/>
    </row>
    <row r="507" spans="1:5" ht="18">
      <c r="A507" s="1547" t="s">
        <v>1441</v>
      </c>
      <c r="B507" s="1570" t="s">
        <v>1801</v>
      </c>
      <c r="C507" s="1552" t="s">
        <v>180</v>
      </c>
      <c r="E507" s="1553"/>
    </row>
    <row r="508" spans="1:5" ht="18">
      <c r="A508" s="1547" t="s">
        <v>1442</v>
      </c>
      <c r="B508" s="1570" t="s">
        <v>1802</v>
      </c>
      <c r="C508" s="1552" t="s">
        <v>180</v>
      </c>
      <c r="E508" s="1553"/>
    </row>
    <row r="509" spans="1:5" ht="18">
      <c r="A509" s="1547" t="s">
        <v>1443</v>
      </c>
      <c r="B509" s="1571" t="s">
        <v>1803</v>
      </c>
      <c r="C509" s="1552" t="s">
        <v>180</v>
      </c>
      <c r="E509" s="1553"/>
    </row>
    <row r="510" spans="1:5" ht="18">
      <c r="A510" s="1547" t="s">
        <v>1444</v>
      </c>
      <c r="B510" s="1570" t="s">
        <v>1804</v>
      </c>
      <c r="C510" s="1552" t="s">
        <v>180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180</v>
      </c>
      <c r="E511" s="1553"/>
    </row>
    <row r="512" spans="1:5" ht="18">
      <c r="A512" s="1547" t="s">
        <v>1446</v>
      </c>
      <c r="B512" s="1569" t="s">
        <v>1806</v>
      </c>
      <c r="C512" s="1552" t="s">
        <v>180</v>
      </c>
      <c r="E512" s="1553"/>
    </row>
    <row r="513" spans="1:5" ht="18">
      <c r="A513" s="1547" t="s">
        <v>1447</v>
      </c>
      <c r="B513" s="1570" t="s">
        <v>1807</v>
      </c>
      <c r="C513" s="1552" t="s">
        <v>180</v>
      </c>
      <c r="E513" s="1553"/>
    </row>
    <row r="514" spans="1:5" ht="18">
      <c r="A514" s="1547" t="s">
        <v>1448</v>
      </c>
      <c r="B514" s="1570" t="s">
        <v>1808</v>
      </c>
      <c r="C514" s="1552" t="s">
        <v>180</v>
      </c>
      <c r="E514" s="1553"/>
    </row>
    <row r="515" spans="1:5" ht="18">
      <c r="A515" s="1547" t="s">
        <v>1449</v>
      </c>
      <c r="B515" s="1570" t="s">
        <v>1809</v>
      </c>
      <c r="C515" s="1552" t="s">
        <v>180</v>
      </c>
      <c r="E515" s="1553"/>
    </row>
    <row r="516" spans="1:5" ht="18">
      <c r="A516" s="1547" t="s">
        <v>1450</v>
      </c>
      <c r="B516" s="1571" t="s">
        <v>1810</v>
      </c>
      <c r="C516" s="1552" t="s">
        <v>180</v>
      </c>
      <c r="E516" s="1553"/>
    </row>
    <row r="517" spans="1:5" ht="18">
      <c r="A517" s="1547" t="s">
        <v>1451</v>
      </c>
      <c r="B517" s="1570" t="s">
        <v>1811</v>
      </c>
      <c r="C517" s="1552" t="s">
        <v>180</v>
      </c>
      <c r="E517" s="1553"/>
    </row>
    <row r="518" spans="1:5" ht="18">
      <c r="A518" s="1547" t="s">
        <v>1452</v>
      </c>
      <c r="B518" s="1570" t="s">
        <v>1812</v>
      </c>
      <c r="C518" s="1552" t="s">
        <v>180</v>
      </c>
      <c r="E518" s="1553"/>
    </row>
    <row r="519" spans="1:5" ht="18">
      <c r="A519" s="1547" t="s">
        <v>1453</v>
      </c>
      <c r="B519" s="1570" t="s">
        <v>1813</v>
      </c>
      <c r="C519" s="1552" t="s">
        <v>180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180</v>
      </c>
      <c r="E520" s="1553"/>
    </row>
    <row r="521" spans="1:5" ht="18">
      <c r="A521" s="1547" t="s">
        <v>1455</v>
      </c>
      <c r="B521" s="1569" t="s">
        <v>1815</v>
      </c>
      <c r="C521" s="1552" t="s">
        <v>180</v>
      </c>
      <c r="E521" s="1553"/>
    </row>
    <row r="522" spans="1:5" ht="18">
      <c r="A522" s="1547" t="s">
        <v>1456</v>
      </c>
      <c r="B522" s="1570" t="s">
        <v>1816</v>
      </c>
      <c r="C522" s="1552" t="s">
        <v>180</v>
      </c>
      <c r="E522" s="1553"/>
    </row>
    <row r="523" spans="1:5" ht="18">
      <c r="A523" s="1547" t="s">
        <v>1457</v>
      </c>
      <c r="B523" s="1571" t="s">
        <v>1817</v>
      </c>
      <c r="C523" s="1552" t="s">
        <v>180</v>
      </c>
      <c r="E523" s="1553"/>
    </row>
    <row r="524" spans="1:5" ht="18">
      <c r="A524" s="1547" t="s">
        <v>1458</v>
      </c>
      <c r="B524" s="1570" t="s">
        <v>1818</v>
      </c>
      <c r="C524" s="1552" t="s">
        <v>180</v>
      </c>
      <c r="E524" s="1553"/>
    </row>
    <row r="525" spans="1:5" ht="18">
      <c r="A525" s="1547" t="s">
        <v>1459</v>
      </c>
      <c r="B525" s="1570" t="s">
        <v>1819</v>
      </c>
      <c r="C525" s="1552" t="s">
        <v>180</v>
      </c>
      <c r="E525" s="1553"/>
    </row>
    <row r="526" spans="1:5" ht="18">
      <c r="A526" s="1547" t="s">
        <v>1460</v>
      </c>
      <c r="B526" s="1570" t="s">
        <v>1820</v>
      </c>
      <c r="C526" s="1552" t="s">
        <v>180</v>
      </c>
      <c r="E526" s="1553"/>
    </row>
    <row r="527" spans="1:5" ht="18">
      <c r="A527" s="1547" t="s">
        <v>1461</v>
      </c>
      <c r="B527" s="1570" t="s">
        <v>1821</v>
      </c>
      <c r="C527" s="1552" t="s">
        <v>180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180</v>
      </c>
      <c r="E528" s="1553"/>
    </row>
    <row r="529" spans="1:5" ht="18">
      <c r="A529" s="1547" t="s">
        <v>1463</v>
      </c>
      <c r="B529" s="1569" t="s">
        <v>1823</v>
      </c>
      <c r="C529" s="1552" t="s">
        <v>180</v>
      </c>
      <c r="E529" s="1553"/>
    </row>
    <row r="530" spans="1:5" ht="18">
      <c r="A530" s="1547" t="s">
        <v>1464</v>
      </c>
      <c r="B530" s="1570" t="s">
        <v>1824</v>
      </c>
      <c r="C530" s="1552" t="s">
        <v>180</v>
      </c>
      <c r="E530" s="1553"/>
    </row>
    <row r="531" spans="1:5" ht="18">
      <c r="A531" s="1547" t="s">
        <v>1465</v>
      </c>
      <c r="B531" s="1570" t="s">
        <v>1825</v>
      </c>
      <c r="C531" s="1552" t="s">
        <v>180</v>
      </c>
      <c r="E531" s="1553"/>
    </row>
    <row r="532" spans="1:5" ht="18">
      <c r="A532" s="1547" t="s">
        <v>1466</v>
      </c>
      <c r="B532" s="1570" t="s">
        <v>1826</v>
      </c>
      <c r="C532" s="1552" t="s">
        <v>180</v>
      </c>
      <c r="E532" s="1553"/>
    </row>
    <row r="533" spans="1:5" ht="18">
      <c r="A533" s="1547" t="s">
        <v>1467</v>
      </c>
      <c r="B533" s="1570" t="s">
        <v>1827</v>
      </c>
      <c r="C533" s="1552" t="s">
        <v>180</v>
      </c>
      <c r="E533" s="1553"/>
    </row>
    <row r="534" spans="1:5" ht="18">
      <c r="A534" s="1547" t="s">
        <v>1468</v>
      </c>
      <c r="B534" s="1570" t="s">
        <v>1828</v>
      </c>
      <c r="C534" s="1552" t="s">
        <v>180</v>
      </c>
      <c r="E534" s="1553"/>
    </row>
    <row r="535" spans="1:5" ht="18">
      <c r="A535" s="1547" t="s">
        <v>1469</v>
      </c>
      <c r="B535" s="1570" t="s">
        <v>1829</v>
      </c>
      <c r="C535" s="1552" t="s">
        <v>180</v>
      </c>
      <c r="E535" s="1553"/>
    </row>
    <row r="536" spans="1:5" ht="18">
      <c r="A536" s="1547" t="s">
        <v>1470</v>
      </c>
      <c r="B536" s="1570" t="s">
        <v>1830</v>
      </c>
      <c r="C536" s="1552" t="s">
        <v>180</v>
      </c>
      <c r="E536" s="1553"/>
    </row>
    <row r="537" spans="1:5" ht="18">
      <c r="A537" s="1547" t="s">
        <v>1471</v>
      </c>
      <c r="B537" s="1571" t="s">
        <v>1831</v>
      </c>
      <c r="C537" s="1552" t="s">
        <v>180</v>
      </c>
      <c r="E537" s="1553"/>
    </row>
    <row r="538" spans="1:5" ht="18">
      <c r="A538" s="1547" t="s">
        <v>1472</v>
      </c>
      <c r="B538" s="1570" t="s">
        <v>1832</v>
      </c>
      <c r="C538" s="1552" t="s">
        <v>180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180</v>
      </c>
      <c r="E539" s="1553"/>
    </row>
    <row r="540" spans="1:5" ht="18">
      <c r="A540" s="1547" t="s">
        <v>1474</v>
      </c>
      <c r="B540" s="1569" t="s">
        <v>1834</v>
      </c>
      <c r="C540" s="1552" t="s">
        <v>180</v>
      </c>
      <c r="E540" s="1553"/>
    </row>
    <row r="541" spans="1:5" ht="18">
      <c r="A541" s="1547" t="s">
        <v>1475</v>
      </c>
      <c r="B541" s="1570" t="s">
        <v>1835</v>
      </c>
      <c r="C541" s="1552" t="s">
        <v>180</v>
      </c>
      <c r="E541" s="1553"/>
    </row>
    <row r="542" spans="1:5" ht="18">
      <c r="A542" s="1547" t="s">
        <v>1476</v>
      </c>
      <c r="B542" s="1570" t="s">
        <v>1836</v>
      </c>
      <c r="C542" s="1552" t="s">
        <v>180</v>
      </c>
      <c r="E542" s="1553"/>
    </row>
    <row r="543" spans="1:5" ht="18">
      <c r="A543" s="1547" t="s">
        <v>1477</v>
      </c>
      <c r="B543" s="1570" t="s">
        <v>1837</v>
      </c>
      <c r="C543" s="1552" t="s">
        <v>180</v>
      </c>
      <c r="E543" s="1553"/>
    </row>
    <row r="544" spans="1:5" ht="18">
      <c r="A544" s="1547" t="s">
        <v>1478</v>
      </c>
      <c r="B544" s="1570" t="s">
        <v>1838</v>
      </c>
      <c r="C544" s="1552" t="s">
        <v>180</v>
      </c>
      <c r="E544" s="1553"/>
    </row>
    <row r="545" spans="1:5" ht="18">
      <c r="A545" s="1547" t="s">
        <v>1479</v>
      </c>
      <c r="B545" s="1571" t="s">
        <v>1839</v>
      </c>
      <c r="C545" s="1552" t="s">
        <v>180</v>
      </c>
      <c r="E545" s="1553"/>
    </row>
    <row r="546" spans="1:5" ht="18">
      <c r="A546" s="1547" t="s">
        <v>1480</v>
      </c>
      <c r="B546" s="1570" t="s">
        <v>1840</v>
      </c>
      <c r="C546" s="1552" t="s">
        <v>180</v>
      </c>
      <c r="E546" s="1553"/>
    </row>
    <row r="547" spans="1:5" ht="18">
      <c r="A547" s="1547" t="s">
        <v>1481</v>
      </c>
      <c r="B547" s="1570" t="s">
        <v>1841</v>
      </c>
      <c r="C547" s="1552" t="s">
        <v>180</v>
      </c>
      <c r="E547" s="1553"/>
    </row>
    <row r="548" spans="1:5" ht="18">
      <c r="A548" s="1547" t="s">
        <v>1482</v>
      </c>
      <c r="B548" s="1570" t="s">
        <v>1842</v>
      </c>
      <c r="C548" s="1552" t="s">
        <v>180</v>
      </c>
      <c r="E548" s="1553"/>
    </row>
    <row r="549" spans="1:5" ht="18">
      <c r="A549" s="1547" t="s">
        <v>1483</v>
      </c>
      <c r="B549" s="1570" t="s">
        <v>1843</v>
      </c>
      <c r="C549" s="1552" t="s">
        <v>180</v>
      </c>
      <c r="E549" s="1553"/>
    </row>
    <row r="550" spans="1:5" ht="18">
      <c r="A550" s="1547" t="s">
        <v>1484</v>
      </c>
      <c r="B550" s="1575" t="s">
        <v>1844</v>
      </c>
      <c r="C550" s="1552" t="s">
        <v>180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180</v>
      </c>
      <c r="E551" s="1553"/>
    </row>
    <row r="552" spans="1:5" ht="18">
      <c r="A552" s="1547" t="s">
        <v>1486</v>
      </c>
      <c r="B552" s="1569" t="s">
        <v>1846</v>
      </c>
      <c r="C552" s="1552" t="s">
        <v>180</v>
      </c>
      <c r="E552" s="1553"/>
    </row>
    <row r="553" spans="1:5" ht="18">
      <c r="A553" s="1547" t="s">
        <v>1487</v>
      </c>
      <c r="B553" s="1570" t="s">
        <v>1847</v>
      </c>
      <c r="C553" s="1552" t="s">
        <v>180</v>
      </c>
      <c r="E553" s="1553"/>
    </row>
    <row r="554" spans="1:5" ht="18">
      <c r="A554" s="1547" t="s">
        <v>1488</v>
      </c>
      <c r="B554" s="1570" t="s">
        <v>1848</v>
      </c>
      <c r="C554" s="1552" t="s">
        <v>180</v>
      </c>
      <c r="E554" s="1553"/>
    </row>
    <row r="555" spans="1:5" ht="18">
      <c r="A555" s="1547" t="s">
        <v>1489</v>
      </c>
      <c r="B555" s="1571" t="s">
        <v>1849</v>
      </c>
      <c r="C555" s="1552" t="s">
        <v>180</v>
      </c>
      <c r="E555" s="1553"/>
    </row>
    <row r="556" spans="1:5" ht="18">
      <c r="A556" s="1547" t="s">
        <v>1490</v>
      </c>
      <c r="B556" s="1570" t="s">
        <v>1850</v>
      </c>
      <c r="C556" s="1552" t="s">
        <v>180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180</v>
      </c>
      <c r="E557" s="1553"/>
    </row>
    <row r="558" spans="1:5" ht="18">
      <c r="A558" s="1547" t="s">
        <v>1492</v>
      </c>
      <c r="B558" s="1576" t="s">
        <v>1852</v>
      </c>
      <c r="C558" s="1552" t="s">
        <v>180</v>
      </c>
      <c r="E558" s="1553"/>
    </row>
    <row r="559" spans="1:5" ht="18">
      <c r="A559" s="1547" t="s">
        <v>1493</v>
      </c>
      <c r="B559" s="1570" t="s">
        <v>1853</v>
      </c>
      <c r="C559" s="1552" t="s">
        <v>180</v>
      </c>
      <c r="E559" s="1553"/>
    </row>
    <row r="560" spans="1:5" ht="18">
      <c r="A560" s="1547" t="s">
        <v>1494</v>
      </c>
      <c r="B560" s="1570" t="s">
        <v>1854</v>
      </c>
      <c r="C560" s="1552" t="s">
        <v>180</v>
      </c>
      <c r="E560" s="1553"/>
    </row>
    <row r="561" spans="1:5" ht="18">
      <c r="A561" s="1547" t="s">
        <v>1495</v>
      </c>
      <c r="B561" s="1570" t="s">
        <v>1855</v>
      </c>
      <c r="C561" s="1552" t="s">
        <v>180</v>
      </c>
      <c r="E561" s="1553"/>
    </row>
    <row r="562" spans="1:5" ht="18">
      <c r="A562" s="1547" t="s">
        <v>1496</v>
      </c>
      <c r="B562" s="1570" t="s">
        <v>1856</v>
      </c>
      <c r="C562" s="1552" t="s">
        <v>180</v>
      </c>
      <c r="E562" s="1553"/>
    </row>
    <row r="563" spans="1:5" ht="18">
      <c r="A563" s="1547" t="s">
        <v>1497</v>
      </c>
      <c r="B563" s="1570" t="s">
        <v>1857</v>
      </c>
      <c r="C563" s="1552" t="s">
        <v>180</v>
      </c>
      <c r="E563" s="1553"/>
    </row>
    <row r="564" spans="1:5" ht="18">
      <c r="A564" s="1547" t="s">
        <v>1498</v>
      </c>
      <c r="B564" s="1570" t="s">
        <v>1858</v>
      </c>
      <c r="C564" s="1552" t="s">
        <v>180</v>
      </c>
      <c r="E564" s="1553"/>
    </row>
    <row r="565" spans="1:5" ht="18">
      <c r="A565" s="1547" t="s">
        <v>1499</v>
      </c>
      <c r="B565" s="1571" t="s">
        <v>1859</v>
      </c>
      <c r="C565" s="1552" t="s">
        <v>180</v>
      </c>
      <c r="E565" s="1553"/>
    </row>
    <row r="566" spans="1:5" ht="18">
      <c r="A566" s="1547" t="s">
        <v>1500</v>
      </c>
      <c r="B566" s="1570" t="s">
        <v>1860</v>
      </c>
      <c r="C566" s="1552" t="s">
        <v>180</v>
      </c>
      <c r="E566" s="1553"/>
    </row>
    <row r="567" spans="1:5" ht="18">
      <c r="A567" s="1547" t="s">
        <v>1501</v>
      </c>
      <c r="B567" s="1570" t="s">
        <v>1861</v>
      </c>
      <c r="C567" s="1552" t="s">
        <v>180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180</v>
      </c>
      <c r="E568" s="1553"/>
    </row>
    <row r="569" spans="1:5" ht="18">
      <c r="A569" s="1547" t="s">
        <v>1503</v>
      </c>
      <c r="B569" s="1576" t="s">
        <v>1863</v>
      </c>
      <c r="C569" s="1552" t="s">
        <v>180</v>
      </c>
      <c r="E569" s="1553"/>
    </row>
    <row r="570" spans="1:5" ht="18">
      <c r="A570" s="1547" t="s">
        <v>1504</v>
      </c>
      <c r="B570" s="1570" t="s">
        <v>1864</v>
      </c>
      <c r="C570" s="1552" t="s">
        <v>180</v>
      </c>
      <c r="E570" s="1553"/>
    </row>
    <row r="571" spans="1:5" ht="18">
      <c r="A571" s="1547" t="s">
        <v>1505</v>
      </c>
      <c r="B571" s="1570" t="s">
        <v>1865</v>
      </c>
      <c r="C571" s="1552" t="s">
        <v>180</v>
      </c>
      <c r="E571" s="1553"/>
    </row>
    <row r="572" spans="1:5" ht="18">
      <c r="A572" s="1547" t="s">
        <v>1506</v>
      </c>
      <c r="B572" s="1570" t="s">
        <v>1866</v>
      </c>
      <c r="C572" s="1552" t="s">
        <v>180</v>
      </c>
      <c r="E572" s="1553"/>
    </row>
    <row r="573" spans="1:5" ht="18">
      <c r="A573" s="1547" t="s">
        <v>1507</v>
      </c>
      <c r="B573" s="1570" t="s">
        <v>1867</v>
      </c>
      <c r="C573" s="1552" t="s">
        <v>180</v>
      </c>
      <c r="E573" s="1553"/>
    </row>
    <row r="574" spans="1:5" ht="18">
      <c r="A574" s="1547" t="s">
        <v>1508</v>
      </c>
      <c r="B574" s="1570" t="s">
        <v>1868</v>
      </c>
      <c r="C574" s="1552" t="s">
        <v>180</v>
      </c>
      <c r="E574" s="1553"/>
    </row>
    <row r="575" spans="1:5" ht="18">
      <c r="A575" s="1547" t="s">
        <v>1509</v>
      </c>
      <c r="B575" s="1570" t="s">
        <v>1869</v>
      </c>
      <c r="C575" s="1552" t="s">
        <v>180</v>
      </c>
      <c r="E575" s="1553"/>
    </row>
    <row r="576" spans="1:5" ht="18">
      <c r="A576" s="1547" t="s">
        <v>1510</v>
      </c>
      <c r="B576" s="1570" t="s">
        <v>1870</v>
      </c>
      <c r="C576" s="1552" t="s">
        <v>180</v>
      </c>
      <c r="E576" s="1553"/>
    </row>
    <row r="577" spans="1:5" ht="18">
      <c r="A577" s="1547" t="s">
        <v>1511</v>
      </c>
      <c r="B577" s="1571" t="s">
        <v>1871</v>
      </c>
      <c r="C577" s="1552" t="s">
        <v>180</v>
      </c>
      <c r="E577" s="1553"/>
    </row>
    <row r="578" spans="1:5" ht="18">
      <c r="A578" s="1547" t="s">
        <v>1512</v>
      </c>
      <c r="B578" s="1570" t="s">
        <v>1872</v>
      </c>
      <c r="C578" s="1552" t="s">
        <v>180</v>
      </c>
      <c r="E578" s="1553"/>
    </row>
    <row r="579" spans="1:5" ht="18">
      <c r="A579" s="1547" t="s">
        <v>1513</v>
      </c>
      <c r="B579" s="1570" t="s">
        <v>1873</v>
      </c>
      <c r="C579" s="1552" t="s">
        <v>180</v>
      </c>
      <c r="E579" s="1553"/>
    </row>
    <row r="580" spans="1:5" ht="18">
      <c r="A580" s="1547" t="s">
        <v>1514</v>
      </c>
      <c r="B580" s="1570" t="s">
        <v>1874</v>
      </c>
      <c r="C580" s="1552" t="s">
        <v>180</v>
      </c>
      <c r="E580" s="1553"/>
    </row>
    <row r="581" spans="1:5" ht="18">
      <c r="A581" s="1547" t="s">
        <v>1515</v>
      </c>
      <c r="B581" s="1570" t="s">
        <v>1875</v>
      </c>
      <c r="C581" s="1552" t="s">
        <v>180</v>
      </c>
      <c r="E581" s="1553"/>
    </row>
    <row r="582" spans="1:5" ht="18">
      <c r="A582" s="1547" t="s">
        <v>1516</v>
      </c>
      <c r="B582" s="1570" t="s">
        <v>1876</v>
      </c>
      <c r="C582" s="1552" t="s">
        <v>180</v>
      </c>
      <c r="E582" s="1553"/>
    </row>
    <row r="583" spans="1:5" ht="18">
      <c r="A583" s="1547" t="s">
        <v>1517</v>
      </c>
      <c r="B583" s="1570" t="s">
        <v>1877</v>
      </c>
      <c r="C583" s="1552" t="s">
        <v>180</v>
      </c>
      <c r="E583" s="1553"/>
    </row>
    <row r="584" spans="1:5" ht="18">
      <c r="A584" s="1547" t="s">
        <v>1518</v>
      </c>
      <c r="B584" s="1570" t="s">
        <v>1878</v>
      </c>
      <c r="C584" s="1552" t="s">
        <v>180</v>
      </c>
      <c r="E584" s="1553"/>
    </row>
    <row r="585" spans="1:5" ht="18">
      <c r="A585" s="1547" t="s">
        <v>1519</v>
      </c>
      <c r="B585" s="1570" t="s">
        <v>1879</v>
      </c>
      <c r="C585" s="1552" t="s">
        <v>180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180</v>
      </c>
      <c r="E586" s="1553"/>
    </row>
    <row r="587" spans="1:5" ht="18.75">
      <c r="A587" s="1547" t="s">
        <v>1521</v>
      </c>
      <c r="B587" s="1569" t="s">
        <v>1881</v>
      </c>
      <c r="C587" s="1552" t="s">
        <v>180</v>
      </c>
      <c r="E587" s="1553"/>
    </row>
    <row r="588" spans="1:5" ht="18.75">
      <c r="A588" s="1547" t="s">
        <v>1522</v>
      </c>
      <c r="B588" s="1570" t="s">
        <v>1882</v>
      </c>
      <c r="C588" s="1552" t="s">
        <v>180</v>
      </c>
      <c r="E588" s="1553"/>
    </row>
    <row r="589" spans="1:5" ht="18.75">
      <c r="A589" s="1547" t="s">
        <v>1523</v>
      </c>
      <c r="B589" s="1570" t="s">
        <v>1883</v>
      </c>
      <c r="C589" s="1552" t="s">
        <v>180</v>
      </c>
      <c r="E589" s="1553"/>
    </row>
    <row r="590" spans="1:5" ht="18.75">
      <c r="A590" s="1547" t="s">
        <v>1524</v>
      </c>
      <c r="B590" s="1570" t="s">
        <v>1884</v>
      </c>
      <c r="C590" s="1552" t="s">
        <v>180</v>
      </c>
      <c r="E590" s="1553"/>
    </row>
    <row r="591" spans="1:5" ht="19.5">
      <c r="A591" s="1547" t="s">
        <v>1525</v>
      </c>
      <c r="B591" s="1571" t="s">
        <v>1885</v>
      </c>
      <c r="C591" s="1552" t="s">
        <v>180</v>
      </c>
      <c r="E591" s="1553"/>
    </row>
    <row r="592" spans="1:5" ht="18.75">
      <c r="A592" s="1547" t="s">
        <v>1526</v>
      </c>
      <c r="B592" s="1570" t="s">
        <v>1886</v>
      </c>
      <c r="C592" s="1552" t="s">
        <v>180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180</v>
      </c>
      <c r="E593" s="1553"/>
    </row>
    <row r="594" spans="1:5" ht="18.75">
      <c r="A594" s="1547" t="s">
        <v>1528</v>
      </c>
      <c r="B594" s="1569" t="s">
        <v>1888</v>
      </c>
      <c r="C594" s="1552" t="s">
        <v>180</v>
      </c>
      <c r="E594" s="1553"/>
    </row>
    <row r="595" spans="1:5" ht="18.75">
      <c r="A595" s="1547" t="s">
        <v>1529</v>
      </c>
      <c r="B595" s="1570" t="s">
        <v>1747</v>
      </c>
      <c r="C595" s="1552" t="s">
        <v>180</v>
      </c>
      <c r="E595" s="1553"/>
    </row>
    <row r="596" spans="1:5" ht="18.75">
      <c r="A596" s="1547" t="s">
        <v>1530</v>
      </c>
      <c r="B596" s="1570" t="s">
        <v>1889</v>
      </c>
      <c r="C596" s="1552" t="s">
        <v>180</v>
      </c>
      <c r="E596" s="1553"/>
    </row>
    <row r="597" spans="1:5" ht="18.75">
      <c r="A597" s="1547" t="s">
        <v>1531</v>
      </c>
      <c r="B597" s="1570" t="s">
        <v>1890</v>
      </c>
      <c r="C597" s="1552" t="s">
        <v>180</v>
      </c>
      <c r="E597" s="1553"/>
    </row>
    <row r="598" spans="1:5" ht="18.75">
      <c r="A598" s="1547" t="s">
        <v>1532</v>
      </c>
      <c r="B598" s="1570" t="s">
        <v>1891</v>
      </c>
      <c r="C598" s="1552" t="s">
        <v>180</v>
      </c>
      <c r="E598" s="1553"/>
    </row>
    <row r="599" spans="1:5" ht="19.5">
      <c r="A599" s="1547" t="s">
        <v>1533</v>
      </c>
      <c r="B599" s="1571" t="s">
        <v>1892</v>
      </c>
      <c r="C599" s="1552" t="s">
        <v>180</v>
      </c>
      <c r="E599" s="1553"/>
    </row>
    <row r="600" spans="1:5" ht="18.75">
      <c r="A600" s="1547" t="s">
        <v>1534</v>
      </c>
      <c r="B600" s="1570" t="s">
        <v>1893</v>
      </c>
      <c r="C600" s="1552" t="s">
        <v>180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180</v>
      </c>
      <c r="E601" s="1553"/>
    </row>
    <row r="602" spans="1:5" ht="18.75">
      <c r="A602" s="1547" t="s">
        <v>1536</v>
      </c>
      <c r="B602" s="1569" t="s">
        <v>1895</v>
      </c>
      <c r="C602" s="1552" t="s">
        <v>180</v>
      </c>
      <c r="E602" s="1553"/>
    </row>
    <row r="603" spans="1:5" ht="18.75">
      <c r="A603" s="1547" t="s">
        <v>1537</v>
      </c>
      <c r="B603" s="1570" t="s">
        <v>1896</v>
      </c>
      <c r="C603" s="1552" t="s">
        <v>180</v>
      </c>
      <c r="E603" s="1553"/>
    </row>
    <row r="604" spans="1:5" ht="18.75">
      <c r="A604" s="1547" t="s">
        <v>1538</v>
      </c>
      <c r="B604" s="1570" t="s">
        <v>1897</v>
      </c>
      <c r="C604" s="1552" t="s">
        <v>180</v>
      </c>
      <c r="E604" s="1553"/>
    </row>
    <row r="605" spans="1:5" ht="18.75">
      <c r="A605" s="1547" t="s">
        <v>1539</v>
      </c>
      <c r="B605" s="1570" t="s">
        <v>1898</v>
      </c>
      <c r="C605" s="1552" t="s">
        <v>180</v>
      </c>
      <c r="E605" s="1553"/>
    </row>
    <row r="606" spans="1:5" ht="19.5">
      <c r="A606" s="1547" t="s">
        <v>1540</v>
      </c>
      <c r="B606" s="1571" t="s">
        <v>1899</v>
      </c>
      <c r="C606" s="1552" t="s">
        <v>180</v>
      </c>
      <c r="E606" s="1553"/>
    </row>
    <row r="607" spans="1:5" ht="18.75">
      <c r="A607" s="1547" t="s">
        <v>1541</v>
      </c>
      <c r="B607" s="1570" t="s">
        <v>1900</v>
      </c>
      <c r="C607" s="1552" t="s">
        <v>180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180</v>
      </c>
      <c r="E608" s="1553"/>
    </row>
    <row r="609" spans="1:5" ht="18.75">
      <c r="A609" s="1547" t="s">
        <v>1543</v>
      </c>
      <c r="B609" s="1569" t="s">
        <v>1902</v>
      </c>
      <c r="C609" s="1552" t="s">
        <v>180</v>
      </c>
      <c r="E609" s="1553"/>
    </row>
    <row r="610" spans="1:5" ht="18.75">
      <c r="A610" s="1547" t="s">
        <v>1544</v>
      </c>
      <c r="B610" s="1570" t="s">
        <v>1903</v>
      </c>
      <c r="C610" s="1552" t="s">
        <v>180</v>
      </c>
      <c r="E610" s="1553"/>
    </row>
    <row r="611" spans="1:5" ht="19.5">
      <c r="A611" s="1547" t="s">
        <v>1545</v>
      </c>
      <c r="B611" s="1571" t="s">
        <v>1904</v>
      </c>
      <c r="C611" s="1552" t="s">
        <v>180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180</v>
      </c>
      <c r="E612" s="1553"/>
    </row>
    <row r="613" spans="1:5" ht="18.75">
      <c r="A613" s="1547" t="s">
        <v>1547</v>
      </c>
      <c r="B613" s="1569" t="s">
        <v>1906</v>
      </c>
      <c r="C613" s="1552" t="s">
        <v>180</v>
      </c>
      <c r="E613" s="1553"/>
    </row>
    <row r="614" spans="1:5" ht="18.75">
      <c r="A614" s="1547" t="s">
        <v>1548</v>
      </c>
      <c r="B614" s="1570" t="s">
        <v>1907</v>
      </c>
      <c r="C614" s="1552" t="s">
        <v>180</v>
      </c>
      <c r="E614" s="1553"/>
    </row>
    <row r="615" spans="1:5" ht="18.75">
      <c r="A615" s="1547" t="s">
        <v>1549</v>
      </c>
      <c r="B615" s="1570" t="s">
        <v>1908</v>
      </c>
      <c r="C615" s="1552" t="s">
        <v>180</v>
      </c>
      <c r="E615" s="1553"/>
    </row>
    <row r="616" spans="1:5" ht="18.75">
      <c r="A616" s="1547" t="s">
        <v>1550</v>
      </c>
      <c r="B616" s="1570" t="s">
        <v>1909</v>
      </c>
      <c r="C616" s="1552" t="s">
        <v>180</v>
      </c>
      <c r="E616" s="1553"/>
    </row>
    <row r="617" spans="1:5" ht="18.75">
      <c r="A617" s="1547" t="s">
        <v>1551</v>
      </c>
      <c r="B617" s="1570" t="s">
        <v>1910</v>
      </c>
      <c r="C617" s="1552" t="s">
        <v>180</v>
      </c>
      <c r="E617" s="1553"/>
    </row>
    <row r="618" spans="1:5" ht="18.75">
      <c r="A618" s="1547" t="s">
        <v>1552</v>
      </c>
      <c r="B618" s="1570" t="s">
        <v>1911</v>
      </c>
      <c r="C618" s="1552" t="s">
        <v>180</v>
      </c>
      <c r="E618" s="1553"/>
    </row>
    <row r="619" spans="1:5" ht="18.75">
      <c r="A619" s="1547" t="s">
        <v>1553</v>
      </c>
      <c r="B619" s="1570" t="s">
        <v>1912</v>
      </c>
      <c r="C619" s="1552" t="s">
        <v>180</v>
      </c>
      <c r="E619" s="1553"/>
    </row>
    <row r="620" spans="1:5" ht="18.75">
      <c r="A620" s="1547" t="s">
        <v>1554</v>
      </c>
      <c r="B620" s="1570" t="s">
        <v>1913</v>
      </c>
      <c r="C620" s="1552" t="s">
        <v>180</v>
      </c>
      <c r="E620" s="1553"/>
    </row>
    <row r="621" spans="1:5" ht="19.5">
      <c r="A621" s="1547" t="s">
        <v>1555</v>
      </c>
      <c r="B621" s="1571" t="s">
        <v>1914</v>
      </c>
      <c r="C621" s="1552" t="s">
        <v>180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180</v>
      </c>
      <c r="E622" s="1553"/>
    </row>
    <row r="623" spans="1:5" ht="18.75">
      <c r="A623" s="1547" t="s">
        <v>1557</v>
      </c>
      <c r="B623" s="1569" t="s">
        <v>316</v>
      </c>
      <c r="C623" s="1552" t="s">
        <v>180</v>
      </c>
      <c r="E623" s="1553"/>
    </row>
    <row r="624" spans="1:5" ht="18.75">
      <c r="A624" s="1547" t="s">
        <v>1558</v>
      </c>
      <c r="B624" s="1570" t="s">
        <v>317</v>
      </c>
      <c r="C624" s="1552" t="s">
        <v>180</v>
      </c>
      <c r="E624" s="1553"/>
    </row>
    <row r="625" spans="1:5" ht="18.75">
      <c r="A625" s="1547" t="s">
        <v>1559</v>
      </c>
      <c r="B625" s="1570" t="s">
        <v>318</v>
      </c>
      <c r="C625" s="1552" t="s">
        <v>180</v>
      </c>
      <c r="E625" s="1553"/>
    </row>
    <row r="626" spans="1:5" ht="18.75">
      <c r="A626" s="1547" t="s">
        <v>1560</v>
      </c>
      <c r="B626" s="1570" t="s">
        <v>319</v>
      </c>
      <c r="C626" s="1552" t="s">
        <v>180</v>
      </c>
      <c r="E626" s="1553"/>
    </row>
    <row r="627" spans="1:5" ht="18.75">
      <c r="A627" s="1547" t="s">
        <v>1561</v>
      </c>
      <c r="B627" s="1570" t="s">
        <v>320</v>
      </c>
      <c r="C627" s="1552" t="s">
        <v>180</v>
      </c>
      <c r="E627" s="1553"/>
    </row>
    <row r="628" spans="1:5" ht="18.75">
      <c r="A628" s="1547" t="s">
        <v>1562</v>
      </c>
      <c r="B628" s="1570" t="s">
        <v>321</v>
      </c>
      <c r="C628" s="1552" t="s">
        <v>180</v>
      </c>
      <c r="E628" s="1553"/>
    </row>
    <row r="629" spans="1:5" ht="18.75">
      <c r="A629" s="1547" t="s">
        <v>1563</v>
      </c>
      <c r="B629" s="1570" t="s">
        <v>322</v>
      </c>
      <c r="C629" s="1552" t="s">
        <v>180</v>
      </c>
      <c r="E629" s="1553"/>
    </row>
    <row r="630" spans="1:5" ht="18.75">
      <c r="A630" s="1547" t="s">
        <v>1564</v>
      </c>
      <c r="B630" s="1570" t="s">
        <v>323</v>
      </c>
      <c r="C630" s="1552" t="s">
        <v>180</v>
      </c>
      <c r="E630" s="1553"/>
    </row>
    <row r="631" spans="1:5" ht="18.75">
      <c r="A631" s="1547" t="s">
        <v>1565</v>
      </c>
      <c r="B631" s="1570" t="s">
        <v>751</v>
      </c>
      <c r="C631" s="1552" t="s">
        <v>180</v>
      </c>
      <c r="E631" s="1553"/>
    </row>
    <row r="632" spans="1:5" ht="18.75">
      <c r="A632" s="1547" t="s">
        <v>1566</v>
      </c>
      <c r="B632" s="1570" t="s">
        <v>752</v>
      </c>
      <c r="C632" s="1552" t="s">
        <v>180</v>
      </c>
      <c r="E632" s="1553"/>
    </row>
    <row r="633" spans="1:5" ht="18.75">
      <c r="A633" s="1547" t="s">
        <v>1567</v>
      </c>
      <c r="B633" s="1570" t="s">
        <v>753</v>
      </c>
      <c r="C633" s="1552" t="s">
        <v>180</v>
      </c>
      <c r="E633" s="1553"/>
    </row>
    <row r="634" spans="1:5" ht="18.75">
      <c r="A634" s="1547" t="s">
        <v>1568</v>
      </c>
      <c r="B634" s="1570" t="s">
        <v>754</v>
      </c>
      <c r="C634" s="1552" t="s">
        <v>180</v>
      </c>
      <c r="E634" s="1553"/>
    </row>
    <row r="635" spans="1:5" ht="18.75">
      <c r="A635" s="1547" t="s">
        <v>1569</v>
      </c>
      <c r="B635" s="1570" t="s">
        <v>755</v>
      </c>
      <c r="C635" s="1552" t="s">
        <v>180</v>
      </c>
      <c r="E635" s="1553"/>
    </row>
    <row r="636" spans="1:5" ht="18.75">
      <c r="A636" s="1547" t="s">
        <v>1570</v>
      </c>
      <c r="B636" s="1570" t="s">
        <v>756</v>
      </c>
      <c r="C636" s="1552" t="s">
        <v>180</v>
      </c>
      <c r="E636" s="1553"/>
    </row>
    <row r="637" spans="1:5" ht="18.75">
      <c r="A637" s="1547" t="s">
        <v>1571</v>
      </c>
      <c r="B637" s="1570" t="s">
        <v>757</v>
      </c>
      <c r="C637" s="1552" t="s">
        <v>180</v>
      </c>
      <c r="E637" s="1553"/>
    </row>
    <row r="638" spans="1:5" ht="18.75">
      <c r="A638" s="1547" t="s">
        <v>1572</v>
      </c>
      <c r="B638" s="1570" t="s">
        <v>758</v>
      </c>
      <c r="C638" s="1552" t="s">
        <v>180</v>
      </c>
      <c r="E638" s="1553"/>
    </row>
    <row r="639" spans="1:5" ht="18.75">
      <c r="A639" s="1547" t="s">
        <v>1573</v>
      </c>
      <c r="B639" s="1570" t="s">
        <v>759</v>
      </c>
      <c r="C639" s="1552" t="s">
        <v>180</v>
      </c>
      <c r="E639" s="1553"/>
    </row>
    <row r="640" spans="1:5" ht="18.75">
      <c r="A640" s="1547" t="s">
        <v>1574</v>
      </c>
      <c r="B640" s="1570" t="s">
        <v>760</v>
      </c>
      <c r="C640" s="1552" t="s">
        <v>180</v>
      </c>
      <c r="E640" s="1553"/>
    </row>
    <row r="641" spans="1:5" ht="18.75">
      <c r="A641" s="1547" t="s">
        <v>1575</v>
      </c>
      <c r="B641" s="1570" t="s">
        <v>761</v>
      </c>
      <c r="C641" s="1552" t="s">
        <v>180</v>
      </c>
      <c r="E641" s="1553"/>
    </row>
    <row r="642" spans="1:5" ht="18.75">
      <c r="A642" s="1547" t="s">
        <v>1576</v>
      </c>
      <c r="B642" s="1570" t="s">
        <v>762</v>
      </c>
      <c r="C642" s="1552" t="s">
        <v>180</v>
      </c>
      <c r="E642" s="1553"/>
    </row>
    <row r="643" spans="1:5" ht="18.75">
      <c r="A643" s="1547" t="s">
        <v>1577</v>
      </c>
      <c r="B643" s="1570" t="s">
        <v>763</v>
      </c>
      <c r="C643" s="1552" t="s">
        <v>180</v>
      </c>
      <c r="E643" s="1553"/>
    </row>
    <row r="644" spans="1:5" ht="18.75">
      <c r="A644" s="1547" t="s">
        <v>1578</v>
      </c>
      <c r="B644" s="1570" t="s">
        <v>764</v>
      </c>
      <c r="C644" s="1552" t="s">
        <v>180</v>
      </c>
      <c r="E644" s="1553"/>
    </row>
    <row r="645" spans="1:5" ht="18.75">
      <c r="A645" s="1547" t="s">
        <v>1579</v>
      </c>
      <c r="B645" s="1570" t="s">
        <v>765</v>
      </c>
      <c r="C645" s="1552" t="s">
        <v>180</v>
      </c>
      <c r="E645" s="1553"/>
    </row>
    <row r="646" spans="1:5" ht="18.75">
      <c r="A646" s="1547" t="s">
        <v>1580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1581</v>
      </c>
      <c r="B647" s="1578" t="s">
        <v>767</v>
      </c>
      <c r="C647" s="1552" t="s">
        <v>180</v>
      </c>
      <c r="E647" s="1553"/>
    </row>
    <row r="648" spans="1:5" ht="18.75">
      <c r="A648" s="1547" t="s">
        <v>1582</v>
      </c>
      <c r="B648" s="1569" t="s">
        <v>1916</v>
      </c>
      <c r="C648" s="1552" t="s">
        <v>180</v>
      </c>
      <c r="E648" s="1553"/>
    </row>
    <row r="649" spans="1:5" ht="18.75">
      <c r="A649" s="1547" t="s">
        <v>1583</v>
      </c>
      <c r="B649" s="1570" t="s">
        <v>1917</v>
      </c>
      <c r="C649" s="1552" t="s">
        <v>180</v>
      </c>
      <c r="E649" s="1553"/>
    </row>
    <row r="650" spans="1:5" ht="18.75">
      <c r="A650" s="1547" t="s">
        <v>1584</v>
      </c>
      <c r="B650" s="1570" t="s">
        <v>1918</v>
      </c>
      <c r="C650" s="1552" t="s">
        <v>180</v>
      </c>
      <c r="E650" s="1553"/>
    </row>
    <row r="651" spans="1:5" ht="18.75">
      <c r="A651" s="1547" t="s">
        <v>1585</v>
      </c>
      <c r="B651" s="1570" t="s">
        <v>1919</v>
      </c>
      <c r="C651" s="1552" t="s">
        <v>180</v>
      </c>
      <c r="E651" s="1553"/>
    </row>
    <row r="652" spans="1:5" ht="18.75">
      <c r="A652" s="1547" t="s">
        <v>1586</v>
      </c>
      <c r="B652" s="1570" t="s">
        <v>1920</v>
      </c>
      <c r="C652" s="1552" t="s">
        <v>180</v>
      </c>
      <c r="E652" s="1553"/>
    </row>
    <row r="653" spans="1:5" ht="18.75">
      <c r="A653" s="1547" t="s">
        <v>1587</v>
      </c>
      <c r="B653" s="1570" t="s">
        <v>1921</v>
      </c>
      <c r="C653" s="1552" t="s">
        <v>180</v>
      </c>
      <c r="E653" s="1553"/>
    </row>
    <row r="654" spans="1:5" ht="18.75">
      <c r="A654" s="1547" t="s">
        <v>1588</v>
      </c>
      <c r="B654" s="1570" t="s">
        <v>1922</v>
      </c>
      <c r="C654" s="1552" t="s">
        <v>180</v>
      </c>
      <c r="E654" s="1553"/>
    </row>
    <row r="655" spans="1:5" ht="18.75">
      <c r="A655" s="1547" t="s">
        <v>1589</v>
      </c>
      <c r="B655" s="1570" t="s">
        <v>1923</v>
      </c>
      <c r="C655" s="1552" t="s">
        <v>180</v>
      </c>
      <c r="E655" s="1553"/>
    </row>
    <row r="656" spans="1:5" ht="18.75">
      <c r="A656" s="1547" t="s">
        <v>1590</v>
      </c>
      <c r="B656" s="1570" t="s">
        <v>1924</v>
      </c>
      <c r="C656" s="1552" t="s">
        <v>180</v>
      </c>
      <c r="E656" s="1553"/>
    </row>
    <row r="657" spans="1:5" ht="18.75">
      <c r="A657" s="1547" t="s">
        <v>1591</v>
      </c>
      <c r="B657" s="1570" t="s">
        <v>1925</v>
      </c>
      <c r="C657" s="1552" t="s">
        <v>180</v>
      </c>
      <c r="E657" s="1553"/>
    </row>
    <row r="658" spans="1:5" ht="18.75">
      <c r="A658" s="1547" t="s">
        <v>1592</v>
      </c>
      <c r="B658" s="1570" t="s">
        <v>1926</v>
      </c>
      <c r="C658" s="1552" t="s">
        <v>180</v>
      </c>
      <c r="E658" s="1553"/>
    </row>
    <row r="659" spans="1:5" ht="18.75">
      <c r="A659" s="1547" t="s">
        <v>1593</v>
      </c>
      <c r="B659" s="1570" t="s">
        <v>1927</v>
      </c>
      <c r="C659" s="1552" t="s">
        <v>180</v>
      </c>
      <c r="E659" s="1553"/>
    </row>
    <row r="660" spans="1:5" ht="18.75">
      <c r="A660" s="1547" t="s">
        <v>1594</v>
      </c>
      <c r="B660" s="1570" t="s">
        <v>1928</v>
      </c>
      <c r="C660" s="1552" t="s">
        <v>180</v>
      </c>
      <c r="E660" s="1553"/>
    </row>
    <row r="661" spans="1:5" ht="18.75">
      <c r="A661" s="1547" t="s">
        <v>1595</v>
      </c>
      <c r="B661" s="1570" t="s">
        <v>1929</v>
      </c>
      <c r="C661" s="1552" t="s">
        <v>180</v>
      </c>
      <c r="E661" s="1553"/>
    </row>
    <row r="662" spans="1:5" ht="18.75">
      <c r="A662" s="1547" t="s">
        <v>1596</v>
      </c>
      <c r="B662" s="1570" t="s">
        <v>1930</v>
      </c>
      <c r="C662" s="1552" t="s">
        <v>180</v>
      </c>
      <c r="E662" s="1553"/>
    </row>
    <row r="663" spans="1:5" ht="18.75">
      <c r="A663" s="1547" t="s">
        <v>1597</v>
      </c>
      <c r="B663" s="1570" t="s">
        <v>1931</v>
      </c>
      <c r="C663" s="1552" t="s">
        <v>180</v>
      </c>
      <c r="E663" s="1553"/>
    </row>
    <row r="664" spans="1:5" ht="18.75">
      <c r="A664" s="1547" t="s">
        <v>1598</v>
      </c>
      <c r="B664" s="1570" t="s">
        <v>1932</v>
      </c>
      <c r="C664" s="1552" t="s">
        <v>180</v>
      </c>
      <c r="E664" s="1553"/>
    </row>
    <row r="665" spans="1:5" ht="18.75">
      <c r="A665" s="1547" t="s">
        <v>1599</v>
      </c>
      <c r="B665" s="1570" t="s">
        <v>1933</v>
      </c>
      <c r="C665" s="1552" t="s">
        <v>180</v>
      </c>
      <c r="E665" s="1553"/>
    </row>
    <row r="666" spans="1:5" ht="18.75">
      <c r="A666" s="1547" t="s">
        <v>1600</v>
      </c>
      <c r="B666" s="1570" t="s">
        <v>1934</v>
      </c>
      <c r="C666" s="1552" t="s">
        <v>180</v>
      </c>
      <c r="E666" s="1553"/>
    </row>
    <row r="667" spans="1:5" ht="18.75">
      <c r="A667" s="1547" t="s">
        <v>1601</v>
      </c>
      <c r="B667" s="1570" t="s">
        <v>1935</v>
      </c>
      <c r="C667" s="1552" t="s">
        <v>180</v>
      </c>
      <c r="E667" s="1553"/>
    </row>
    <row r="668" spans="1:5" ht="18.75">
      <c r="A668" s="1547" t="s">
        <v>1602</v>
      </c>
      <c r="B668" s="1570" t="s">
        <v>1936</v>
      </c>
      <c r="C668" s="1552" t="s">
        <v>180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180</v>
      </c>
      <c r="E669" s="1553"/>
    </row>
    <row r="670" spans="1:5" ht="18.75">
      <c r="A670" s="1547" t="s">
        <v>1604</v>
      </c>
      <c r="B670" s="1569" t="s">
        <v>1938</v>
      </c>
      <c r="C670" s="1552" t="s">
        <v>180</v>
      </c>
      <c r="E670" s="1553"/>
    </row>
    <row r="671" spans="1:5" ht="18.75">
      <c r="A671" s="1547" t="s">
        <v>1605</v>
      </c>
      <c r="B671" s="1570" t="s">
        <v>1939</v>
      </c>
      <c r="C671" s="1552" t="s">
        <v>180</v>
      </c>
      <c r="E671" s="1553"/>
    </row>
    <row r="672" spans="1:5" ht="18.75">
      <c r="A672" s="1547" t="s">
        <v>1606</v>
      </c>
      <c r="B672" s="1570" t="s">
        <v>1940</v>
      </c>
      <c r="C672" s="1552" t="s">
        <v>180</v>
      </c>
      <c r="E672" s="1553"/>
    </row>
    <row r="673" spans="1:5" ht="18.75">
      <c r="A673" s="1547" t="s">
        <v>1607</v>
      </c>
      <c r="B673" s="1570" t="s">
        <v>1941</v>
      </c>
      <c r="C673" s="1552" t="s">
        <v>180</v>
      </c>
      <c r="E673" s="1553"/>
    </row>
    <row r="674" spans="1:5" ht="18.75">
      <c r="A674" s="1547" t="s">
        <v>1608</v>
      </c>
      <c r="B674" s="1570" t="s">
        <v>1942</v>
      </c>
      <c r="C674" s="1552" t="s">
        <v>180</v>
      </c>
      <c r="E674" s="1553"/>
    </row>
    <row r="675" spans="1:5" ht="18.75">
      <c r="A675" s="1547" t="s">
        <v>1609</v>
      </c>
      <c r="B675" s="1570" t="s">
        <v>1943</v>
      </c>
      <c r="C675" s="1552" t="s">
        <v>180</v>
      </c>
      <c r="E675" s="1553"/>
    </row>
    <row r="676" spans="1:5" ht="18.75">
      <c r="A676" s="1547" t="s">
        <v>1610</v>
      </c>
      <c r="B676" s="1570" t="s">
        <v>1944</v>
      </c>
      <c r="C676" s="1552" t="s">
        <v>180</v>
      </c>
      <c r="E676" s="1553"/>
    </row>
    <row r="677" spans="1:5" ht="18.75">
      <c r="A677" s="1547" t="s">
        <v>1611</v>
      </c>
      <c r="B677" s="1570" t="s">
        <v>1945</v>
      </c>
      <c r="C677" s="1552" t="s">
        <v>180</v>
      </c>
      <c r="E677" s="1553"/>
    </row>
    <row r="678" spans="1:5" ht="18.75">
      <c r="A678" s="1547" t="s">
        <v>1612</v>
      </c>
      <c r="B678" s="1570" t="s">
        <v>1946</v>
      </c>
      <c r="C678" s="1552" t="s">
        <v>180</v>
      </c>
      <c r="E678" s="1553"/>
    </row>
    <row r="679" spans="1:5" ht="19.5">
      <c r="A679" s="1547" t="s">
        <v>1613</v>
      </c>
      <c r="B679" s="1571" t="s">
        <v>1947</v>
      </c>
      <c r="C679" s="1552" t="s">
        <v>180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180</v>
      </c>
      <c r="E680" s="1553"/>
    </row>
    <row r="681" spans="1:5" ht="18.75">
      <c r="A681" s="1547" t="s">
        <v>1615</v>
      </c>
      <c r="B681" s="1569" t="s">
        <v>1949</v>
      </c>
      <c r="C681" s="1552" t="s">
        <v>180</v>
      </c>
      <c r="E681" s="1553"/>
    </row>
    <row r="682" spans="1:5" ht="18.75">
      <c r="A682" s="1547" t="s">
        <v>1616</v>
      </c>
      <c r="B682" s="1570" t="s">
        <v>1950</v>
      </c>
      <c r="C682" s="1552" t="s">
        <v>180</v>
      </c>
      <c r="E682" s="1553"/>
    </row>
    <row r="683" spans="1:5" ht="18.75">
      <c r="A683" s="1547" t="s">
        <v>1617</v>
      </c>
      <c r="B683" s="1570" t="s">
        <v>1951</v>
      </c>
      <c r="C683" s="1552" t="s">
        <v>180</v>
      </c>
      <c r="E683" s="1553"/>
    </row>
    <row r="684" spans="1:5" ht="18.75">
      <c r="A684" s="1547" t="s">
        <v>1618</v>
      </c>
      <c r="B684" s="1570" t="s">
        <v>1952</v>
      </c>
      <c r="C684" s="1552" t="s">
        <v>180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180</v>
      </c>
      <c r="E685" s="1553"/>
    </row>
    <row r="686" spans="1:5" ht="18.75">
      <c r="A686" s="1547" t="s">
        <v>1620</v>
      </c>
      <c r="B686" s="1569" t="s">
        <v>1954</v>
      </c>
      <c r="C686" s="1552" t="s">
        <v>180</v>
      </c>
      <c r="E686" s="1553"/>
    </row>
    <row r="687" spans="1:5" ht="18.75">
      <c r="A687" s="1547" t="s">
        <v>1621</v>
      </c>
      <c r="B687" s="1570" t="s">
        <v>1955</v>
      </c>
      <c r="C687" s="1552" t="s">
        <v>180</v>
      </c>
      <c r="E687" s="1553"/>
    </row>
    <row r="688" spans="1:5" ht="18.75">
      <c r="A688" s="1547" t="s">
        <v>1622</v>
      </c>
      <c r="B688" s="1570" t="s">
        <v>1956</v>
      </c>
      <c r="C688" s="1552" t="s">
        <v>180</v>
      </c>
      <c r="E688" s="1553"/>
    </row>
    <row r="689" spans="1:5" ht="18.75">
      <c r="A689" s="1547" t="s">
        <v>1623</v>
      </c>
      <c r="B689" s="1570" t="s">
        <v>1957</v>
      </c>
      <c r="C689" s="1552" t="s">
        <v>180</v>
      </c>
      <c r="E689" s="1553"/>
    </row>
    <row r="690" spans="1:5" ht="18.75">
      <c r="A690" s="1547" t="s">
        <v>1624</v>
      </c>
      <c r="B690" s="1570" t="s">
        <v>1958</v>
      </c>
      <c r="C690" s="1552" t="s">
        <v>180</v>
      </c>
      <c r="E690" s="1553"/>
    </row>
    <row r="691" spans="1:5" ht="18.75">
      <c r="A691" s="1547" t="s">
        <v>1625</v>
      </c>
      <c r="B691" s="1570" t="s">
        <v>1959</v>
      </c>
      <c r="C691" s="1552" t="s">
        <v>180</v>
      </c>
      <c r="E691" s="1553"/>
    </row>
    <row r="692" spans="1:5" ht="18.75">
      <c r="A692" s="1547" t="s">
        <v>1626</v>
      </c>
      <c r="B692" s="1570" t="s">
        <v>1960</v>
      </c>
      <c r="C692" s="1552" t="s">
        <v>180</v>
      </c>
      <c r="E692" s="1553"/>
    </row>
    <row r="693" spans="1:5" ht="18.75">
      <c r="A693" s="1547" t="s">
        <v>1627</v>
      </c>
      <c r="B693" s="1570" t="s">
        <v>1961</v>
      </c>
      <c r="C693" s="1552" t="s">
        <v>180</v>
      </c>
      <c r="E693" s="1553"/>
    </row>
    <row r="694" spans="1:5" ht="18.75">
      <c r="A694" s="1547" t="s">
        <v>1628</v>
      </c>
      <c r="B694" s="1570" t="s">
        <v>1962</v>
      </c>
      <c r="C694" s="1552" t="s">
        <v>180</v>
      </c>
      <c r="E694" s="1553"/>
    </row>
    <row r="695" spans="1:5" ht="18.75">
      <c r="A695" s="1547" t="s">
        <v>1629</v>
      </c>
      <c r="B695" s="1570" t="s">
        <v>1963</v>
      </c>
      <c r="C695" s="1552" t="s">
        <v>180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180</v>
      </c>
      <c r="E696" s="1553"/>
    </row>
    <row r="697" spans="1:5" ht="18.75">
      <c r="A697" s="1547" t="s">
        <v>1631</v>
      </c>
      <c r="B697" s="1569" t="s">
        <v>1965</v>
      </c>
      <c r="C697" s="1552" t="s">
        <v>180</v>
      </c>
      <c r="E697" s="1553"/>
    </row>
    <row r="698" spans="1:5" ht="18.75">
      <c r="A698" s="1547" t="s">
        <v>1632</v>
      </c>
      <c r="B698" s="1570" t="s">
        <v>1966</v>
      </c>
      <c r="C698" s="1552" t="s">
        <v>180</v>
      </c>
      <c r="E698" s="1553"/>
    </row>
    <row r="699" spans="1:5" ht="18.75">
      <c r="A699" s="1547" t="s">
        <v>1633</v>
      </c>
      <c r="B699" s="1570" t="s">
        <v>1967</v>
      </c>
      <c r="C699" s="1552" t="s">
        <v>180</v>
      </c>
      <c r="E699" s="1553"/>
    </row>
    <row r="700" spans="1:5" ht="18.75">
      <c r="A700" s="1547" t="s">
        <v>1634</v>
      </c>
      <c r="B700" s="1570" t="s">
        <v>1968</v>
      </c>
      <c r="C700" s="1552" t="s">
        <v>180</v>
      </c>
      <c r="E700" s="1553"/>
    </row>
    <row r="701" spans="1:5" ht="18.75">
      <c r="A701" s="1547" t="s">
        <v>1635</v>
      </c>
      <c r="B701" s="1570" t="s">
        <v>1969</v>
      </c>
      <c r="C701" s="1552" t="s">
        <v>180</v>
      </c>
      <c r="E701" s="1553"/>
    </row>
    <row r="702" spans="1:5" ht="18.75">
      <c r="A702" s="1547" t="s">
        <v>1636</v>
      </c>
      <c r="B702" s="1570" t="s">
        <v>1970</v>
      </c>
      <c r="C702" s="1552" t="s">
        <v>180</v>
      </c>
      <c r="E702" s="1553"/>
    </row>
    <row r="703" spans="1:5" ht="18.75">
      <c r="A703" s="1547" t="s">
        <v>1637</v>
      </c>
      <c r="B703" s="1570" t="s">
        <v>1971</v>
      </c>
      <c r="C703" s="1552" t="s">
        <v>180</v>
      </c>
      <c r="E703" s="1553"/>
    </row>
    <row r="704" spans="1:5" ht="18.75">
      <c r="A704" s="1547" t="s">
        <v>1638</v>
      </c>
      <c r="B704" s="1570" t="s">
        <v>1972</v>
      </c>
      <c r="C704" s="1552" t="s">
        <v>180</v>
      </c>
      <c r="E704" s="1553"/>
    </row>
    <row r="705" spans="1:5" ht="18.75">
      <c r="A705" s="1547" t="s">
        <v>1639</v>
      </c>
      <c r="B705" s="1570" t="s">
        <v>1973</v>
      </c>
      <c r="C705" s="1552" t="s">
        <v>180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180</v>
      </c>
      <c r="E706" s="1553"/>
    </row>
    <row r="707" spans="1:5" ht="18.75">
      <c r="A707" s="1547" t="s">
        <v>1641</v>
      </c>
      <c r="B707" s="1569" t="s">
        <v>1975</v>
      </c>
      <c r="C707" s="1552" t="s">
        <v>180</v>
      </c>
      <c r="E707" s="1553"/>
    </row>
    <row r="708" spans="1:5" ht="18.75">
      <c r="A708" s="1547" t="s">
        <v>1642</v>
      </c>
      <c r="B708" s="1570" t="s">
        <v>1976</v>
      </c>
      <c r="C708" s="1552" t="s">
        <v>180</v>
      </c>
      <c r="E708" s="1553"/>
    </row>
    <row r="709" spans="1:5" ht="18.75">
      <c r="A709" s="1547" t="s">
        <v>1643</v>
      </c>
      <c r="B709" s="1570" t="s">
        <v>1977</v>
      </c>
      <c r="C709" s="1552" t="s">
        <v>180</v>
      </c>
      <c r="E709" s="1553"/>
    </row>
    <row r="710" spans="1:5" ht="18.75">
      <c r="A710" s="1547" t="s">
        <v>1644</v>
      </c>
      <c r="B710" s="1570" t="s">
        <v>1978</v>
      </c>
      <c r="C710" s="1552" t="s">
        <v>180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2072</v>
      </c>
      <c r="I2" s="61"/>
    </row>
    <row r="3" spans="1:9" ht="12.75">
      <c r="A3" s="61" t="s">
        <v>710</v>
      </c>
      <c r="B3" s="61" t="s">
        <v>2070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6">
        <f>$B$7</f>
        <v>0</v>
      </c>
      <c r="J14" s="1777"/>
      <c r="K14" s="177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3">
        <f>$B$12</f>
        <v>0</v>
      </c>
      <c r="J19" s="1764"/>
      <c r="K19" s="1765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66" t="s">
        <v>2048</v>
      </c>
      <c r="M23" s="1767"/>
      <c r="N23" s="1767"/>
      <c r="O23" s="1768"/>
      <c r="P23" s="1769" t="s">
        <v>2049</v>
      </c>
      <c r="Q23" s="1770"/>
      <c r="R23" s="1770"/>
      <c r="S23" s="177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2" t="s">
        <v>745</v>
      </c>
      <c r="K30" s="177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1" t="s">
        <v>748</v>
      </c>
      <c r="K33" s="176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193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9" t="s">
        <v>198</v>
      </c>
      <c r="K47" s="176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1" t="s">
        <v>199</v>
      </c>
      <c r="K48" s="176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3" t="s">
        <v>271</v>
      </c>
      <c r="K66" s="175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3" t="s">
        <v>723</v>
      </c>
      <c r="K70" s="175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3" t="s">
        <v>218</v>
      </c>
      <c r="K76" s="175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3" t="s">
        <v>220</v>
      </c>
      <c r="K79" s="175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7" t="s">
        <v>221</v>
      </c>
      <c r="K80" s="175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7" t="s">
        <v>222</v>
      </c>
      <c r="K81" s="175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7" t="s">
        <v>1662</v>
      </c>
      <c r="K82" s="175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3" t="s">
        <v>223</v>
      </c>
      <c r="K83" s="175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3" t="s">
        <v>233</v>
      </c>
      <c r="K98" s="175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3" t="s">
        <v>234</v>
      </c>
      <c r="K99" s="175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3" t="s">
        <v>235</v>
      </c>
      <c r="K100" s="175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3" t="s">
        <v>236</v>
      </c>
      <c r="K101" s="175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3" t="s">
        <v>1663</v>
      </c>
      <c r="K108" s="175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3" t="s">
        <v>1660</v>
      </c>
      <c r="K112" s="175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3" t="s">
        <v>1661</v>
      </c>
      <c r="K113" s="175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7" t="s">
        <v>246</v>
      </c>
      <c r="K114" s="175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3" t="s">
        <v>272</v>
      </c>
      <c r="K115" s="175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5" t="s">
        <v>247</v>
      </c>
      <c r="K118" s="175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5" t="s">
        <v>248</v>
      </c>
      <c r="K119" s="175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5" t="s">
        <v>624</v>
      </c>
      <c r="K127" s="175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5" t="s">
        <v>686</v>
      </c>
      <c r="K130" s="175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3" t="s">
        <v>687</v>
      </c>
      <c r="K131" s="175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9" t="s">
        <v>916</v>
      </c>
      <c r="K136" s="175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1" t="s">
        <v>695</v>
      </c>
      <c r="K140" s="175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1" t="s">
        <v>695</v>
      </c>
      <c r="K141" s="175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74" operator="equal" stopIfTrue="1">
      <formula>0</formula>
    </cfRule>
  </conditionalFormatting>
  <conditionalFormatting sqref="L21">
    <cfRule type="cellIs" priority="18" dxfId="164" operator="equal" stopIfTrue="1">
      <formula>98</formula>
    </cfRule>
    <cfRule type="cellIs" priority="19" dxfId="165" operator="equal" stopIfTrue="1">
      <formula>96</formula>
    </cfRule>
    <cfRule type="cellIs" priority="20" dxfId="166" operator="equal" stopIfTrue="1">
      <formula>42</formula>
    </cfRule>
    <cfRule type="cellIs" priority="21" dxfId="167" operator="equal" stopIfTrue="1">
      <formula>97</formula>
    </cfRule>
    <cfRule type="cellIs" priority="22" dxfId="168" operator="equal" stopIfTrue="1">
      <formula>33</formula>
    </cfRule>
  </conditionalFormatting>
  <conditionalFormatting sqref="M21">
    <cfRule type="cellIs" priority="13" dxfId="168" operator="equal" stopIfTrue="1">
      <formula>"ЧУЖДИ СРЕДСТВА"</formula>
    </cfRule>
    <cfRule type="cellIs" priority="14" dxfId="167" operator="equal" stopIfTrue="1">
      <formula>"СЕС - ДМП"</formula>
    </cfRule>
    <cfRule type="cellIs" priority="15" dxfId="166" operator="equal" stopIfTrue="1">
      <formula>"СЕС - РА"</formula>
    </cfRule>
    <cfRule type="cellIs" priority="16" dxfId="165" operator="equal" stopIfTrue="1">
      <formula>"СЕС - ДЕС"</formula>
    </cfRule>
    <cfRule type="cellIs" priority="17" dxfId="16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2019-01-10T13:58:54Z</cp:lastPrinted>
  <dcterms:created xsi:type="dcterms:W3CDTF">1997-12-10T11:54:07Z</dcterms:created>
  <dcterms:modified xsi:type="dcterms:W3CDTF">2019-06-06T13:03:14Z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