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5"/>
  </bookViews>
  <sheets>
    <sheet name="приходи" sheetId="1" r:id="rId1"/>
    <sheet name="салда" sheetId="2" r:id="rId2"/>
    <sheet name="разпоредители" sheetId="3" r:id="rId3"/>
    <sheet name="ОбА" sheetId="4" r:id="rId4"/>
    <sheet name="функции" sheetId="5" r:id="rId5"/>
    <sheet name="инд.разчет" sheetId="6" r:id="rId6"/>
  </sheets>
  <definedNames>
    <definedName name="_xlnm.Print_Titles" localSheetId="3">'ОбА'!$8:$10</definedName>
    <definedName name="_xlnm.Print_Titles" localSheetId="0">'приходи'!$5:$8</definedName>
  </definedNames>
  <calcPr fullCalcOnLoad="1"/>
</workbook>
</file>

<file path=xl/sharedStrings.xml><?xml version="1.0" encoding="utf-8"?>
<sst xmlns="http://schemas.openxmlformats.org/spreadsheetml/2006/main" count="744" uniqueCount="403">
  <si>
    <t>№ 
по</t>
  </si>
  <si>
    <t>НАИМЕНОВАНИЕ НА ФУНКЦИЯТА</t>
  </si>
  <si>
    <t>АКТУАЛИЗИРАН 
БЮДЖЕТ</t>
  </si>
  <si>
    <t>ИЗПЪЛНЕНИЕ</t>
  </si>
  <si>
    <t>%</t>
  </si>
  <si>
    <t>ред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</si>
  <si>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</si>
  <si>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</si>
  <si>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</si>
  <si>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</si>
  <si>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СОЦИАЛНО ОСИГУРЯВАНЕ, </t>
  </si>
  <si>
    <t>ИКОНОМИЧЕСКИ ДЕЙНОСТИ И УСЛУГИ</t>
  </si>
  <si>
    <t>ВСИЧКО РАЗХОДИ</t>
  </si>
  <si>
    <t>НАИМЕНОВАНИЕ НА ПРИХОДИТЕ</t>
  </si>
  <si>
    <t>ПЪРВОНАЧАЛЕН</t>
  </si>
  <si>
    <t>ДЪРЖ.</t>
  </si>
  <si>
    <t>МЕСТНИ</t>
  </si>
  <si>
    <t>РЪСТ</t>
  </si>
  <si>
    <t>ОБЩО</t>
  </si>
  <si>
    <t>ПРИХ.</t>
  </si>
  <si>
    <t>1.Б. ИМУЩЕСТВЕНИ ДАНЪЦИ</t>
  </si>
  <si>
    <t>1300 ИМУЩЕСТВЕНИ ДАНЪЦИ</t>
  </si>
  <si>
    <t>1301 ДАНЪК В/У НЕДВИЖ. ИМОТИ</t>
  </si>
  <si>
    <t>1303 ДАНЪК В/У ПРЕВОЗНИТЕ СРЕДСТВА</t>
  </si>
  <si>
    <t>1304 ДАНЪК ПРИ ПРИДОБИВАНЕ НА ИМУЩ. ПО ДАРЕНИЯ И ВЪЗМЕЗДЕН НАЧИН</t>
  </si>
  <si>
    <t>1308 ТУРИСТИЧЕСКИ ДАНЪК</t>
  </si>
  <si>
    <t>2000 ДРУГИ ДАНЪЦИ</t>
  </si>
  <si>
    <t>2. НЕДАНЪЧНИ ПРИХОДИ</t>
  </si>
  <si>
    <t>2400 ПРИХ. И ДОХОДИ ОТ СОБСТВЕНОСТ</t>
  </si>
  <si>
    <t>2404 ПРИХОДИ ОТ ПРОДАЖБА НА УСЛУГИ, СТОКИ И ПРОДУКЦИЯ</t>
  </si>
  <si>
    <t>2405 ПРИХОДИ ОТ НАЕМИ НА ИМУЩЕСТВО</t>
  </si>
  <si>
    <t>2406 ПРИХОДИ ОТ НАЕМИ НА ЗЕМЯ</t>
  </si>
  <si>
    <t>2407 ПРИХОДИ ОТ ДИВИДЕНТИ</t>
  </si>
  <si>
    <t>2700 ОБЩИНСКИ ТАКСИ</t>
  </si>
  <si>
    <t>2701 ЗА ПОЛЗВАНЕ НА ДЕТСКИ ГРАДИНИ И ДР.ПО ОБРАЗ.</t>
  </si>
  <si>
    <t>2705 ЗА ПОЛЗВАНЕ НА ПАЗАРИ, ТЪРЖИЩА И ДРУГИ</t>
  </si>
  <si>
    <t>2706 ЗА ПОЛ.НА ПОЛУДН.ДЕТСКИ ГРАДИНИ</t>
  </si>
  <si>
    <t>2707 ЗА БИТОВИ ОТПАДЪЦИ</t>
  </si>
  <si>
    <t>2710 ЗА ТЕХНИЧЕСКИ УСЛУГИ</t>
  </si>
  <si>
    <t>2711 ЗА АДМИНИСТРАТИВНИ УСЛУГИ</t>
  </si>
  <si>
    <t>2715 ЗА ОТКУПУВАНЕ НА ГРОБНИ МЕСТА</t>
  </si>
  <si>
    <t>2716 ТУРИСТИЧЕСКИ ТАКСИ</t>
  </si>
  <si>
    <t>2717 ЗА ПРИТЕЖАВАНЕ НА КУЧЕ</t>
  </si>
  <si>
    <t>2729 ДРУГИ ОБЩИНСКИ ТАКСИ</t>
  </si>
  <si>
    <t>2802 ГЛОБИ, САНКЦИИ, НЕУСТОЙКИ И ДР.</t>
  </si>
  <si>
    <t>3612 ПОЛУЧЕНИ ДРУГИ ЗАСТРАХОВАТЕЛНИ ОБЕЗЩЕТЕНИЯ</t>
  </si>
  <si>
    <t>3619 ДРУГИ НЕДАНЪЧНИ ПРИХОДИ</t>
  </si>
  <si>
    <t>3701 ВНЕСЕН ДДС</t>
  </si>
  <si>
    <t>3702 ВНЕСЕН ДАНЪК В/У ПРИХОДИ ОТ СТОП. ДЕЙНОСТ НА БЮДЖ. ПРЕДПРИЯТИЯ</t>
  </si>
  <si>
    <t>4022 ПОСТЪПЛЕНИЯ ОТ ПРОДАЖБА НА СГРАДИ</t>
  </si>
  <si>
    <t>4025 ПОСТЪПЛЕНИЯ ОТ ПРОДАЖБА НА СТОПАНСКИ ИНВЕНТАР</t>
  </si>
  <si>
    <t>4040 ПОСТЪПЛЕНИЯ ОТ ПРОДАЖБА НА ЗЕМЯ</t>
  </si>
  <si>
    <t xml:space="preserve">4100 ПРИХОДИ ОТ КОНЦЕСИИ </t>
  </si>
  <si>
    <t>4501 ДАРЕНИЯ, ПОМОЩИ И ДР. БЕЗВЪЗМ. ПОЛУЧЕНИ СУМИ ОТ СТРАНАТА</t>
  </si>
  <si>
    <t>4600 ПОМОЩИ,ДАРЕНИЯ И ДР. ОТ ЧУЖБ.</t>
  </si>
  <si>
    <t>4670 ДАРЕНИЯ, ПОМ. И ДР. БЕЗВЪЗМ. ПОЛ. СУМИ ОТ ЧУЖБИНА</t>
  </si>
  <si>
    <t>ІІ. ВЗАИМООТНАШЕНИЯ С ЦБ В Т.Ч.</t>
  </si>
  <si>
    <t>3111 ОБЩА ДОПЪЛВАЩА СУБСИДИЯ</t>
  </si>
  <si>
    <t>3112 ИЗРАВНИТЕЛНА СУБСИДИЯ</t>
  </si>
  <si>
    <t>3113 ЦЕЛЕВА СУБИДИЯ ЗА КАПИТАЛОВИ Р-ДИ</t>
  </si>
  <si>
    <t>3118 ДРУГИ ПОЛУЧЕНИ ОТ ОБЩИНИ ЦЕЛЕВИ ТРАНСФЕРИ (СУБВЕНЦИИ) ОТ ЦБ</t>
  </si>
  <si>
    <t>3128 ДРУГИ ПОЛУЧЕНИ ОТ ОБЩИНИ ЦЕЛЕВИ ТРАНСФЕРИ (СУБВЕНЦИИ) ОТ ЦБ</t>
  </si>
  <si>
    <t>6100 МЕЖДУ БЮДЖЕТНИ СМЕТКИ</t>
  </si>
  <si>
    <t>6101 ПОЛУЧЕНИ ТРАНСФЕРИ</t>
  </si>
  <si>
    <t>6102 ПРЕДОСТАВЕНИ ТРАНСФЕРИ</t>
  </si>
  <si>
    <t>6201 ПОЛУЧЕНИ ТРАНСФЕРИ</t>
  </si>
  <si>
    <t>6202 ПРЕДОСТАВЕНИ ТРАНСФЕРИ</t>
  </si>
  <si>
    <t>6400 ТРАНСФЕРИ ОТ/ЗА ПУДООС</t>
  </si>
  <si>
    <t>6401 ПОЛУЧЕНИ ТРАНСФЕРИ</t>
  </si>
  <si>
    <t xml:space="preserve">ІV. ВРЕМЕННИ БЕЗЛИХВЕНИ ЗАЕМИ </t>
  </si>
  <si>
    <t>7621 ПРЕДОСТАВЕНИ ЗАЕМИ</t>
  </si>
  <si>
    <t>7622 ВЪЗСТАНОВЕНИ ЗАЕМИ</t>
  </si>
  <si>
    <t>8300 ЗАЕМИ ОТ ДР.БАНКИ И ДР.ЛИЦА В СТР.</t>
  </si>
  <si>
    <t>9339 ДРУГО ФИНАНСИРАНЕ</t>
  </si>
  <si>
    <t>9502 ОСТАТ.ПО С/КИ ОТ ПРЕДХ.ПЕР.ВАЛ.</t>
  </si>
  <si>
    <t>9508 НАЛ.В ЛВ.ПО С/КИ В КРАЯ НА ПЕР.ВАЛ.</t>
  </si>
  <si>
    <t>9513 ПРЕВОДИ В ПРОЦЕС НА СЕТЪЛМЕНТ</t>
  </si>
  <si>
    <t xml:space="preserve">                                ВСИЧКО :</t>
  </si>
  <si>
    <t>КМЕТ:………………………………</t>
  </si>
  <si>
    <t xml:space="preserve">               /д-р Ив. Николов/</t>
  </si>
  <si>
    <t>7201 ПРЕДОСТ.СРЕДСТВА ВРЕМ.ФИН. ПОМОЩ</t>
  </si>
  <si>
    <t>ПЪРВОНАЧАЛЕН
БЮДЖЕТ</t>
  </si>
  <si>
    <t>К.6/К.4</t>
  </si>
  <si>
    <t>К.6/К.3</t>
  </si>
  <si>
    <t>РАЗХОДИ НЕКЛАСИФ.В ДР.ФУНКЦИИ</t>
  </si>
  <si>
    <t xml:space="preserve">                                                             /М. Ганева/</t>
  </si>
  <si>
    <t>І. ИМУЩЕСТВЕНИ ДАНЪЦИ И НЕДАНЪЧНИ ПРИХОДИ</t>
  </si>
  <si>
    <t xml:space="preserve">2401 ВНОСКИ ОТ ПРИХ. НА ДЪРЖ. (ОБЩ.) ПРЕДПР. </t>
  </si>
  <si>
    <t>2408 ПРИХОДИ ОТ ЛИХВИ ТЕКУЩИ БАНКОВИ СМЕТКИ</t>
  </si>
  <si>
    <t>4500 ПОМОЩИ, ДАРЕНИЯ И ДР. ОТ СТРАНАТА</t>
  </si>
  <si>
    <t>9507 НАЛ.В ЛВ. ПО С/КИ В КРАЯ НА ПЕИОДА В ЛВ.</t>
  </si>
  <si>
    <t>9501 ОСТАТ.ПО С/КИ ОТ ПРЕДХОДНИЯ ПЕРИОД В ЛВ.</t>
  </si>
  <si>
    <t>9500 ДЕПОЗИТИ И СРЕДСТВА ПО СМЕТКИ</t>
  </si>
  <si>
    <t>8387 ПОГАШ. ПО ДЪЛГОСР.ЗАЕМИ ФОНД ФЛАГ</t>
  </si>
  <si>
    <t>8377 ПОЛУЧЕНИ ДЪЛГОСР.ЗАЕМИ ФОНД ФЛАГ</t>
  </si>
  <si>
    <t>1. ДАНЪЧНИ ПРИХОДИ</t>
  </si>
  <si>
    <t>СПРАВКА</t>
  </si>
  <si>
    <t>ФУНКЦИИ И ДЕЙНОСТИ КЪМ 
ОБЩИНСКА АДМИНИСТРАЦИЯ</t>
  </si>
  <si>
    <t xml:space="preserve">     БЮДЖЕТ 2009 Г.</t>
  </si>
  <si>
    <t xml:space="preserve">% НА </t>
  </si>
  <si>
    <t>ДДДМП</t>
  </si>
  <si>
    <t>к.17/к.5</t>
  </si>
  <si>
    <t>ИЗПЪЛН.</t>
  </si>
  <si>
    <t>І.ОБЩИ ДЪРЖАВНИ СЛУЖБИ</t>
  </si>
  <si>
    <t>ІІ.ОТБРАНА И СИГУРНОСТ</t>
  </si>
  <si>
    <t>1. ДРУГИ ДЕЙН. ПО ОТБРАНАТА</t>
  </si>
  <si>
    <t>4. ПРЕВ.ДЕЙН.ЗА НАМАЛ.ВРЕДНИТЕ ПОСЛ. 
ОТ КРИЗИ, БЕДСТВИЯ И АВАРИИ</t>
  </si>
  <si>
    <t>ІІІ. ОБРАЗОВАНИЕ</t>
  </si>
  <si>
    <t>1. ОБЩООБРАЗОВАТЕЛНИ УЧИЛИЩА</t>
  </si>
  <si>
    <t>в т.ч. РЕЗЕРВ</t>
  </si>
  <si>
    <t>ІV.ЗДРАВЕОПАЗВАНЕ</t>
  </si>
  <si>
    <t>1. ОБЩИНСКИ БОЛНИЦИ</t>
  </si>
  <si>
    <t>1. ЗДРАВНИ КАБИНЕТИ</t>
  </si>
  <si>
    <t>2. ДРУГИ ДЕЙН. ПО ЗДРАВЕОПАЗВАНЕТО</t>
  </si>
  <si>
    <t>V.СОЦ.ОСИГУР., ПОДПОМ. И ГРИЖИ</t>
  </si>
  <si>
    <t>1. КЛУБОВЕ НА ПЕНСИОНЕРА</t>
  </si>
  <si>
    <t>2. ЦЕНТЪР ЗА ОБЩЕСТВЕНА ПОДКРЕПА</t>
  </si>
  <si>
    <t>3. ПРОГРАМИ ВРЕМЕННА ЗАЕТОСТ</t>
  </si>
  <si>
    <t>4. ПРЕХОДНИ ЖИЛИЩА</t>
  </si>
  <si>
    <t>5. ДНЕВНИ ЦЕНТРОВЕ ЗА СТАРИ ХОРА</t>
  </si>
  <si>
    <t>6. ДНЕВНИ ЦЕНТРОВЕ</t>
  </si>
  <si>
    <t>7. ЗАЩИТЕНИ ЖИЛИЩА</t>
  </si>
  <si>
    <t>8. ДР.СЛУЖБИ И ДЕЙН.ПО СОЦ.ОСИГ.</t>
  </si>
  <si>
    <t>8. ДОМОВЕ ЗА ВЪЗРАСТНИ С ПСИХ.РАЗСТР.</t>
  </si>
  <si>
    <t>VІ.ЖИЛ.СТРОИТ., БКС И ОП. ОК.СРЕДА</t>
  </si>
  <si>
    <t>1. ОСВЕТЛЕНИЕ УЛИЦИ И ПЛОЩАДИ</t>
  </si>
  <si>
    <t>2. ИЗГРАЖДАНЕ, РЕМОНТ И ПОДДЪРЖАНЕ
 НА УЛИЧНАТА МРЕЖА</t>
  </si>
  <si>
    <t>3. ДРУГИ ДЕЙН. ПО ЖИЛ. СТРОИТЕЛСТВО</t>
  </si>
  <si>
    <t>4. ОЗЕЛЕНЯВАНЕ</t>
  </si>
  <si>
    <t>4. ЧИСТОТА</t>
  </si>
  <si>
    <t>5. МЕЖДУНАРОДНИ ПРОГРАМИ</t>
  </si>
  <si>
    <t>5. ДРУГИ ДЕЙНОСТИ БЛАГОУСТР. И ООС</t>
  </si>
  <si>
    <t>VІІ.ПОЧ.ДЕЛО,КУЛТУРА И РЕЛИГ.ДЕЙН.</t>
  </si>
  <si>
    <t>1. ФИЗКУЛТУРА И СПОРТ</t>
  </si>
  <si>
    <t>2. МЕЖДУНАРОДНИ ПРОГРАМИ</t>
  </si>
  <si>
    <t>3. ОРКЕСТРИ И АНСАМБЛИ</t>
  </si>
  <si>
    <t>2. ЧИТАЛИЩА</t>
  </si>
  <si>
    <t>3. ИСТОРИЧЕСКИ МУЗЕЙ</t>
  </si>
  <si>
    <t>3. ОБРЕДНИ ДОМОВЕ И ЗАЛИ</t>
  </si>
  <si>
    <t>4. ДРУГИ ДЕЙНОСТИ КУЛТУРА</t>
  </si>
  <si>
    <t>VІІІ.ИКОНОМ. ДЕЙНОСТИ И УСЛУГИ</t>
  </si>
  <si>
    <t>1. СЕЛСКО, ГОРСКО СТОПАНСТВО</t>
  </si>
  <si>
    <t>2. УПР.,КОНТР.И РЕГ.ДЕЙН.ТРАНСП.И ПЪТ.</t>
  </si>
  <si>
    <t>3. ПОДДЪРЖАНЕ И РЕМОНТ ПЪТИЩА</t>
  </si>
  <si>
    <t>4. ДРУГИ ДЕЙНОСТИ ПО ТРАНСПОРТА</t>
  </si>
  <si>
    <t>5. ДРУГИ ДЕЙНОСТИ ПО ТУРИЗМА</t>
  </si>
  <si>
    <t>1. РАЗХОДИ ЗА ЛИХВИ</t>
  </si>
  <si>
    <t>ВСИЧКО:</t>
  </si>
  <si>
    <t>резерв</t>
  </si>
  <si>
    <t>КМЕТ:………………………………………</t>
  </si>
  <si>
    <t xml:space="preserve">                                                                /М. Ганева/</t>
  </si>
  <si>
    <t xml:space="preserve">                   /д-р Ив. Николов/</t>
  </si>
  <si>
    <t>ПРИЛОЖЕНИЕ № 3</t>
  </si>
  <si>
    <t>% НА</t>
  </si>
  <si>
    <t>РАЗПОРЕДИТЕЛИ С</t>
  </si>
  <si>
    <t>НЕРАЗПЛ.</t>
  </si>
  <si>
    <t>БЮДЖЕТНИ КРЕДИТИ</t>
  </si>
  <si>
    <t>ДД</t>
  </si>
  <si>
    <t>МД</t>
  </si>
  <si>
    <t>РАЗХ.</t>
  </si>
  <si>
    <t>к.14/к.2</t>
  </si>
  <si>
    <t>к.10/к.2</t>
  </si>
  <si>
    <t>к.10/к.6</t>
  </si>
  <si>
    <t>к.6/к.2</t>
  </si>
  <si>
    <t>1. ОБЩИНСКА АДМИНИСТРАЦИЯ И ДЕЙНОСТИТЕ КЪМ НЕЯ</t>
  </si>
  <si>
    <t xml:space="preserve">    заплати</t>
  </si>
  <si>
    <t xml:space="preserve">    издръжка</t>
  </si>
  <si>
    <t>в т.ч. 90 % субсидия</t>
  </si>
  <si>
    <t xml:space="preserve"> в т.ч. РЕЗЕРВ</t>
  </si>
  <si>
    <t>2. СОУ "М. РАЙКОВИЧ"</t>
  </si>
  <si>
    <t>3. ОУ "В. АПРИЛОВ" ГОСТИЛИЦА</t>
  </si>
  <si>
    <t>5.ОУ "Б. КИРО" Ц. ЛИВАДА</t>
  </si>
  <si>
    <t>4. ПГИ "РАЧО СТОЯНОВ"</t>
  </si>
  <si>
    <t>5. ПТГ "Д. КРУСЕВ"</t>
  </si>
  <si>
    <t xml:space="preserve">6. ЦДГ "ДЕТЕЛИНА" </t>
  </si>
  <si>
    <t>7. ЦДГ Ц. ЛИВАДА</t>
  </si>
  <si>
    <t>8. ДЕТСКИ ЯСЛИ</t>
  </si>
  <si>
    <t>10. ДВПР с. Радовци</t>
  </si>
  <si>
    <t>в т.ч. КАПИТАЛОВИ РАЗХОДИ</t>
  </si>
  <si>
    <t xml:space="preserve">РЕЗЕРВ </t>
  </si>
  <si>
    <t>ОБЩО:</t>
  </si>
  <si>
    <t xml:space="preserve">                                                                 /М. Ганева/</t>
  </si>
  <si>
    <t>С П Р А В К А</t>
  </si>
  <si>
    <t>№</t>
  </si>
  <si>
    <t>Дейности</t>
  </si>
  <si>
    <t xml:space="preserve">по </t>
  </si>
  <si>
    <t>Община Дряново</t>
  </si>
  <si>
    <t>1219 "ДД по отбрана"</t>
  </si>
  <si>
    <t>1239 "ДДВС"</t>
  </si>
  <si>
    <t>1282 "ОМП"</t>
  </si>
  <si>
    <t>ЦДГ "Детелина" Дряново</t>
  </si>
  <si>
    <t>1311 "ЦДГ"</t>
  </si>
  <si>
    <t>СОУ "М. Райкович" Дряново</t>
  </si>
  <si>
    <t>1322 "Общообразователни училища"</t>
  </si>
  <si>
    <t>ПГИ "Р. Стоянов" Дряново</t>
  </si>
  <si>
    <t>1326 "Професионални гимназии"</t>
  </si>
  <si>
    <t>ПТГ "Д. Крусев" Дряново</t>
  </si>
  <si>
    <t>1337 "Извънучилищни и извънкласни дейн.</t>
  </si>
  <si>
    <t>1437 "Училищно здравеопазване"</t>
  </si>
  <si>
    <t>Детски ясли</t>
  </si>
  <si>
    <t>1431 "Детски ясли"</t>
  </si>
  <si>
    <t>1554 "Защитени жилища" - с. Гостилица</t>
  </si>
  <si>
    <t>ДУПУЛ</t>
  </si>
  <si>
    <t>1551 "Дн.център за деца с увреждания"</t>
  </si>
  <si>
    <t>1554 "Защитени жилища" - с. Ц.ливада</t>
  </si>
  <si>
    <t>ДСП</t>
  </si>
  <si>
    <t>1548 "Дневен център за стари хора"</t>
  </si>
  <si>
    <t>ДВПР с. Радовци</t>
  </si>
  <si>
    <t>1541 "Домове за възрастни с увреждания"</t>
  </si>
  <si>
    <t>ДВД Дряново</t>
  </si>
  <si>
    <t>1713 "Спорт за всички"</t>
  </si>
  <si>
    <t>Всичко:</t>
  </si>
  <si>
    <t>1122 "Общинска администрация"</t>
  </si>
  <si>
    <t>Читалище "Развитие"</t>
  </si>
  <si>
    <t>1526 "Център за обществена подкрепа"</t>
  </si>
  <si>
    <t>1535 "Преходни жилища"</t>
  </si>
  <si>
    <t xml:space="preserve">                                                            /М. Ганева/                             /д-р Ив. Николов/</t>
  </si>
  <si>
    <t>1. СЛУЖБИ И ДЕЙНОСТИ ПО ИЗБОРИТЕ</t>
  </si>
  <si>
    <t xml:space="preserve">2. ОБЩИНСКА АДМИНИСТРАЦИЯ </t>
  </si>
  <si>
    <t>3. ОБЩИНСКИ СЪВЕТ</t>
  </si>
  <si>
    <t>4. СТАТИСТИЧЕСКИ ИНСТИТУТИ, СЛУЖБИ, 
СОЦИОЛОГИЧЕСКИ ПРОУЧВАНИЯ И АНКЕТИ</t>
  </si>
  <si>
    <t>6. ДРУГИ ДЕЙНОСТИ ИКОНОМИКА</t>
  </si>
  <si>
    <t>3. ОБЩИНСКИ БОЛНИЦИ</t>
  </si>
  <si>
    <t>2. ПРОФЕС.УЧИЛ. И ПРОФЕС.ПАРАЛЕЛКИ СОУ</t>
  </si>
  <si>
    <t>ІХ.РАЗХОДИ НЕКЛАСИФИЦ.В ДР.ФУНКЦИИ</t>
  </si>
  <si>
    <t>11. ИСТОРИЧЕСКИ МУЗЕЙ</t>
  </si>
  <si>
    <t>ИЗПЪЛН</t>
  </si>
  <si>
    <t>ДАНЪК ВЪРХУ ДОХОДИТЕ НА ФИЗ.ЛИЦА ОКОНЧАТЕЛЕН ГОД. /ПАТЕНТЕН/ ДАНЪК</t>
  </si>
  <si>
    <t>2409 ПРИХОДИ ОТ ЛИХВИ ПО СРОЧНИ ДЕПОЗИТИ</t>
  </si>
  <si>
    <t>2702 ЗА ПОЛЗВАНЕ НА ДЕТСКИ ЯСЛИ И ДР.ПО ЗДРАВЕОПАЗВАНЕТО</t>
  </si>
  <si>
    <t>2704 ЗА ПОЛЗВ.НА ДОМАШЕН СОЦИАЛЕН ПАТРОНАЖ И ОБЩ. СОЦИАЛНИ УСЛУГИ</t>
  </si>
  <si>
    <t>2800 ГЛОБИ, САНКЦИИ И НАКАЗАТЕЛНИ ЛИХВИ</t>
  </si>
  <si>
    <t>3600 ДРУГИ НЕДАНЪЧНИ ПРИХОДИ</t>
  </si>
  <si>
    <t>3700 СЪБРАН И ВНЕСЕН ДДС И ДР. ДАНЪЦИ</t>
  </si>
  <si>
    <t>4000 ПРИХОДИ ОТ ПРОДАЖБА НА ОБЩ. ИМУЩЕСТВО</t>
  </si>
  <si>
    <t>6105 ТРАНСФЕРИ ОТ МТСП ПО ПРОГРАМИ ЗА ОСИГУР. НА ЗАЕТОСТ</t>
  </si>
  <si>
    <t>V. ФИНАНСИРАНЕ НА ДЕФИЦИТА</t>
  </si>
  <si>
    <t>8800 ВРЕМ.СЪХР.СРЕДСТВА И СРЕДСТВА НА РАЗПОРЕЖДАНЕ</t>
  </si>
  <si>
    <t>8802 СРЕДСТВА НА РАЗПОРЕЖД.ПРЕДОСТ./СЪБР. ОТ/ЗА БЮДЖ.</t>
  </si>
  <si>
    <t xml:space="preserve">9. ДВД Дряново </t>
  </si>
  <si>
    <t>ДИРЕКТОР ДИРЕКЦИЯ "МДТБФ":…………………………………</t>
  </si>
  <si>
    <t>ДИРЕКТОР ДИРЕКЦИЯ "МДТБФ":……………………</t>
  </si>
  <si>
    <t>ДИРЕКТОР ДИРЕКЦИЯ "МДТБФ":…………...……               КМЕТ:…………………………</t>
  </si>
  <si>
    <t>3. ОБЩЕЖИТИЯ</t>
  </si>
  <si>
    <t>4. ЦДГ</t>
  </si>
  <si>
    <t>5. ИЗВЪНУЧИЛИЩНИ ДЕЙНОСТИ</t>
  </si>
  <si>
    <t>6. ДРУГИ ДЕЙНОСТИ ПО ОБРАЗОВАНИЕТО</t>
  </si>
  <si>
    <t>2. РЕЗЕРВ</t>
  </si>
  <si>
    <t>1738 "Читалища"</t>
  </si>
  <si>
    <t>ЦДГ с. Ц.ливада</t>
  </si>
  <si>
    <t>проекти ИБСФ</t>
  </si>
  <si>
    <t>чужди средства § 88-02</t>
  </si>
  <si>
    <t>Държ.дейн.</t>
  </si>
  <si>
    <t>Местни дейн.</t>
  </si>
  <si>
    <t>2619 "ДД жил.строителство и БКС"</t>
  </si>
  <si>
    <t>ВСИЧКО</t>
  </si>
  <si>
    <t>АКТУАЛИЗИРАН БЮДЖЕТ</t>
  </si>
  <si>
    <t>ПЪРВОНАЧАЛЕН БЮДЖЕТ</t>
  </si>
  <si>
    <t>к.11/к.2</t>
  </si>
  <si>
    <t>к.11/к.5</t>
  </si>
  <si>
    <t>к 11/к.8</t>
  </si>
  <si>
    <t>ПРИЛОЖЕНИЕ № 4</t>
  </si>
  <si>
    <t>ПРИЛОЖЕНИЕ № 1</t>
  </si>
  <si>
    <t>3140 ВЪЗСТАНОВ.СУБС.ЗА ЦБ /-/</t>
  </si>
  <si>
    <t>РЕЗЕРВ</t>
  </si>
  <si>
    <t>3120 ВЪЗСТАНОВЕНИ СУБСИДИИ НА ЦБ /-/</t>
  </si>
  <si>
    <t>УТОЧНЕН ПЛАН</t>
  </si>
  <si>
    <t>1. ДРУГИ ДЕЙН. ПО ВЪТР. СИГУРНОСТ</t>
  </si>
  <si>
    <t>2. ОТБРАН.МОБИЛИЗАЦ.ПОДГОТОВКА</t>
  </si>
  <si>
    <t>3. ЛИКВ.ПОСЛ.ОТ БЕДСТВИЯ И АВАРИИ</t>
  </si>
  <si>
    <t xml:space="preserve">1554 "Защитени жилища" </t>
  </si>
  <si>
    <t>1389 "Други дейности по образование"</t>
  </si>
  <si>
    <t>2865 "Други дейности по туризма"</t>
  </si>
  <si>
    <t xml:space="preserve">Разпоредител с бюджет </t>
  </si>
  <si>
    <t>2832 "Поддържане и ремонт пътища"</t>
  </si>
  <si>
    <t xml:space="preserve">                                         ПРИЛОЖЕНИЕ № 2</t>
  </si>
  <si>
    <t>ПРИЛОЖЕНИЕ № 5</t>
  </si>
  <si>
    <t>ПОЧ.ДЕЛО, КУЛТУРА И РЕЛИГ.ДЕЙН.</t>
  </si>
  <si>
    <t>ІІІ. ТРАНСФЕРИ ОТ/ЗА БЮДЖЕТА И СМЕТКИ ЗА 
СРЕДСТВА ОТ ЕС</t>
  </si>
  <si>
    <t>6200 М/У БЮДЖ. СМЕТКИ И СМЕТКИ ЗА СРЕДСТВА ОТ ЕС</t>
  </si>
  <si>
    <t>7600 ВРЕМЕННИ БЕЗЛИХВЕНИ ЗАЕМИ М/У БЮДЖ. СМЕТКИ И СМЕТКИ ЗА СРЕДСТВА ОТ ЕС</t>
  </si>
  <si>
    <t>8803 СРЕДСТВА НА РАЗПОРЕЖД.ПРЕДОСТ./СЪБР. ОТ/ЗА
С/ВА ОТ ЕС</t>
  </si>
  <si>
    <t>К.8/К.5</t>
  </si>
  <si>
    <t xml:space="preserve"> БЮДЖЕТ 2014 ГОД.</t>
  </si>
  <si>
    <t>ПРОЕКТ 2015 г.</t>
  </si>
  <si>
    <t>ИЗПЪЛНЕНИЕ 31.12.2014 Г.</t>
  </si>
  <si>
    <t>4610 ТЕКУЩИ ПОМОЩИ И ДАРЕНИЯ ОТ ЕС</t>
  </si>
  <si>
    <t>за разпределение на преходния остатък от 2014 г.</t>
  </si>
  <si>
    <t xml:space="preserve">Преходен  остатък от 2014 г.
</t>
  </si>
  <si>
    <r>
      <t>за разходите по разпоредители с бюджетни кредити по бюджет 2014 г</t>
    </r>
    <r>
      <rPr>
        <sz val="12"/>
        <rFont val="Tahoma"/>
        <family val="2"/>
      </rPr>
      <t xml:space="preserve">. </t>
    </r>
    <r>
      <rPr>
        <b/>
        <sz val="12"/>
        <rFont val="Tahoma"/>
        <family val="2"/>
      </rPr>
      <t>и бюджет 2015 г.</t>
    </r>
  </si>
  <si>
    <t>БЮДЖЕТ 2014 г.</t>
  </si>
  <si>
    <t>ПРОЕКТ 2015  г.</t>
  </si>
  <si>
    <t>за разходите по функции и дейности към Общинска администрация по бюджет 2014 г. и  бюджет 2015 г.</t>
  </si>
  <si>
    <t xml:space="preserve"> И БЮДЖЕТ 2015 ГОДИНА</t>
  </si>
  <si>
    <t xml:space="preserve"> УТОЧНЕН ПЛАН 2014 Г.</t>
  </si>
  <si>
    <t xml:space="preserve">  ИЗПЪЛНЕНИЕ 2014 Г.</t>
  </si>
  <si>
    <t xml:space="preserve">     БЮДЖЕТ 2015 Г.</t>
  </si>
  <si>
    <r>
      <t xml:space="preserve"> </t>
    </r>
    <r>
      <rPr>
        <b/>
        <sz val="12"/>
        <rFont val="Arial"/>
        <family val="2"/>
      </rPr>
      <t>ИЗПЪЛНЕНИЕ НА РАЗХОДИТЕ ПО ФУНКЦИИ ПО БЮДЖЕТ 2014 ГОДИНА</t>
    </r>
  </si>
  <si>
    <t>2014 Г.</t>
  </si>
  <si>
    <t>КЪМ 31.12.2014 Г.</t>
  </si>
  <si>
    <t>ПРОЕКТ 2015 Г.</t>
  </si>
  <si>
    <t>2809 НАКАЗ. ЛИХВИ ЗА ДАНЪЦИ, МИТА И ОС. ВНОСКИ</t>
  </si>
  <si>
    <t xml:space="preserve">3612 ПОЛ. ЗАСТРАХОВАТЕЛНИ ОБЕЗЩЕТЕНИЯ </t>
  </si>
  <si>
    <t>4023 ПОСТЪПЛЕНИЯ ОТ ПРОДАЖБА НА ДР ОБОРУД-НЕ</t>
  </si>
  <si>
    <r>
      <t xml:space="preserve"> </t>
    </r>
    <r>
      <rPr>
        <b/>
        <sz val="11"/>
        <rFont val="Tahoma"/>
        <family val="2"/>
      </rPr>
      <t xml:space="preserve"> ИЗПЪЛНЕНИЕ НА ПРИХОДИТЕ ПО БЮДЖЕТ 2014 ГОДИНА И БЮДЖЕТ 2015 Г.</t>
    </r>
  </si>
  <si>
    <t>9508 НАЛ.В ЛВ. РАВНОСТОЙНОСТ ПО ВАЛУТА</t>
  </si>
  <si>
    <t>Преходно жил. с. Радовци</t>
  </si>
  <si>
    <t>ДСП Дряново</t>
  </si>
  <si>
    <t>ДСП ЗЖ с. Гостилица</t>
  </si>
  <si>
    <t>2123 "Общински съвет"</t>
  </si>
  <si>
    <t>2284 "Ликв. посл. бедствия и аварии"</t>
  </si>
  <si>
    <t>2898 "Дрги дейности по икономика"</t>
  </si>
  <si>
    <t>Исторически музей</t>
  </si>
  <si>
    <t>3739 "Исторически музей"</t>
  </si>
  <si>
    <t>2524 "Дом. социален патронаж"</t>
  </si>
  <si>
    <t>9502 ОСТАТ.ПО С/КИ РАВНОСТОЙНОСТ ПО ВАЛУТА</t>
  </si>
  <si>
    <t xml:space="preserve">ЖИЛ. СТРОИТЕЛСТВО, БКС И ООС
</t>
  </si>
  <si>
    <t>Всичко разходи:</t>
  </si>
  <si>
    <t>Приложение № 8</t>
  </si>
  <si>
    <t>ИНДИКАТИВЕН РАЗЧЕТ ЗА СМЕТКИТЕ ЗА СРЕДСТВАТА ОТ ЕС В ЛВ.</t>
  </si>
  <si>
    <t>Наименование</t>
  </si>
  <si>
    <t>§</t>
  </si>
  <si>
    <t>в т.ч. от</t>
  </si>
  <si>
    <t xml:space="preserve">Общински </t>
  </si>
  <si>
    <t>ЕС</t>
  </si>
  <si>
    <t>бюджет</t>
  </si>
  <si>
    <t>ОП "АДМИНИСТРАТИВЕН КАПАЦИТЕТ"</t>
  </si>
  <si>
    <t>Приходи</t>
  </si>
  <si>
    <t>І. Трансфери</t>
  </si>
  <si>
    <t>Трансфери м/у бюдж. сметки (+/-)</t>
  </si>
  <si>
    <t>61-00</t>
  </si>
  <si>
    <t>Трансфери м/у бюдж.с/ки и сметки за средства от ЕС (+/-)</t>
  </si>
  <si>
    <t>62-00</t>
  </si>
  <si>
    <t>Трансфери м/у сметки за средства от ЕС (нето)</t>
  </si>
  <si>
    <t>63-00</t>
  </si>
  <si>
    <t>Всичко трансфери:</t>
  </si>
  <si>
    <t>ІІ. Временни безлихвени заеми</t>
  </si>
  <si>
    <t>Получени(предост.) врем.безлихвени заеми от/за ЦБ (+/-)</t>
  </si>
  <si>
    <t>74-00</t>
  </si>
  <si>
    <t xml:space="preserve">  получени заеми (+)</t>
  </si>
  <si>
    <t>74-11</t>
  </si>
  <si>
    <t xml:space="preserve">  погасени заеми (-)</t>
  </si>
  <si>
    <t>74-12</t>
  </si>
  <si>
    <t>Врем.безлихв.заеми м/у бюдж.с/ки и с/ки за срества от ЕС</t>
  </si>
  <si>
    <t>76-00</t>
  </si>
  <si>
    <t>Всичко временни безлихвени заеми:</t>
  </si>
  <si>
    <t>ІІ. Депозити и средства по сметки</t>
  </si>
  <si>
    <t>Остатък от предходния период (9501 до 9506) (+)</t>
  </si>
  <si>
    <t>Наличност в края на периода (9507 до 9512) (-)</t>
  </si>
  <si>
    <t>Депозити и средства по сметки (нето) (+/-)</t>
  </si>
  <si>
    <t>95-00</t>
  </si>
  <si>
    <t>Разходи</t>
  </si>
  <si>
    <t>Функция "ОБЩИ ДЪРЖАВНИ СЛУЖБИ"</t>
  </si>
  <si>
    <t>Дейност 2122 "Общинска администрация"</t>
  </si>
  <si>
    <t>Запл.и възнагр.за перс., нает по тр.и сл.правоотн.</t>
  </si>
  <si>
    <t>01-00</t>
  </si>
  <si>
    <t>Други възнаграждения и плащания за персонал</t>
  </si>
  <si>
    <t>02-00</t>
  </si>
  <si>
    <t>Задължителни осигурителни вноски от работодател</t>
  </si>
  <si>
    <t>05-00</t>
  </si>
  <si>
    <t>Издръжка</t>
  </si>
  <si>
    <t>10-00</t>
  </si>
  <si>
    <t>Придобиване на дълготрайни активи и основен ремонт 
(от §51 до §54)</t>
  </si>
  <si>
    <t>51-54</t>
  </si>
  <si>
    <t>ОП "ОКОЛНА СРЕДА"</t>
  </si>
  <si>
    <t>Функция "ЖИЛ.СТРОИТ., БКС И ОП.НА ОК.СРЕДА"</t>
  </si>
  <si>
    <t>Дейност 2626 "Пречистване на отп.води от нас.места"</t>
  </si>
  <si>
    <t>ІІІ. Депозити и средства по сметки</t>
  </si>
  <si>
    <t>ОП "ЧОВЕШКИ РЕСУРСИ"</t>
  </si>
  <si>
    <t>ІІІ.Финансирания</t>
  </si>
  <si>
    <t>Средства на разпореждане</t>
  </si>
  <si>
    <t>88-00</t>
  </si>
  <si>
    <t>Функция "Социално осигуряване, подпомагане и грижи""</t>
  </si>
  <si>
    <t>Дейност 2532 "Програми временна заетост"</t>
  </si>
  <si>
    <t>Дейност 1326 "Професионални гимназии"</t>
  </si>
  <si>
    <t>Стипендии</t>
  </si>
  <si>
    <t>40-00</t>
  </si>
  <si>
    <t>Програма за развитие на селските райони</t>
  </si>
  <si>
    <t>Дейност "Развитие на селските райони"</t>
  </si>
  <si>
    <t>Проект "Изграждане на стадион с. Ц.ливада и 3 бр. игрища на ст."Локомотив" Дряново</t>
  </si>
  <si>
    <t>Врем.безлихв.заеми м/у бюдж.с/ки и с/ки за средства от ЕС</t>
  </si>
  <si>
    <t>Врем.безлихв.заеми м/у сметки за средства от ЕС</t>
  </si>
  <si>
    <t>77-00</t>
  </si>
  <si>
    <t>Функция "Почивно дело, култура и религ.дейности"</t>
  </si>
  <si>
    <t>Дейност "Спортни бази за спорт за всички"</t>
  </si>
  <si>
    <t>Проект "Изграждане на инф.центрове за МУСБГ"</t>
  </si>
  <si>
    <t>Функция "Общи държавни служби"</t>
  </si>
  <si>
    <t>Дейност "Общинска администрация"</t>
  </si>
  <si>
    <t>Разходи ОП „Околна среда"</t>
  </si>
  <si>
    <t>Всичко разходи ОП "Администр. капацитет":</t>
  </si>
  <si>
    <t>Дейност 1322 "Общообр. училища"</t>
  </si>
  <si>
    <t>Всичко разходи ОП "Човешки ресурси"</t>
  </si>
  <si>
    <t>Проект "Изграждане на стадион в с. Ц. ливада и 3 бр. 
игрища на стадион "Локомотив" Дряново</t>
  </si>
  <si>
    <t>Врем.безлихв.заеми м/у с/ки  за срества от ЕС</t>
  </si>
  <si>
    <t>Всичко приход Проект "Изгр. инф. центрове за МУСБГ"</t>
  </si>
  <si>
    <t>Всичко приходи ОП "Околна среда"</t>
  </si>
  <si>
    <t>Всичко приходи ОП "Човешки ресурси"</t>
  </si>
  <si>
    <t>Всичко приходи Прогр. За развитие на селските райони</t>
  </si>
  <si>
    <t>Всичко разходи Прогр. За развитие на селските райони</t>
  </si>
  <si>
    <t>Всичко разходи Проект "Изгр. на инф. центрове за МУСБГ"</t>
  </si>
  <si>
    <t>Остатък в лв.равностойност по вал.с/ка</t>
  </si>
  <si>
    <t>к.12/к.5</t>
  </si>
  <si>
    <t>к12/к.9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</si>
</sst>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0.0000"/>
    <numFmt numFmtId="174" formatCode="0.000"/>
  </numFmts>
  <fonts count="5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i/>
      <sz val="10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2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0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Alignment="1">
      <alignment horizontal="center"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left" wrapText="1"/>
    </xf>
    <xf numFmtId="0" fontId="17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 wrapText="1"/>
    </xf>
    <xf numFmtId="49" fontId="17" fillId="0" borderId="12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17" fillId="33" borderId="12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P2"/>
    </sheetView>
  </sheetViews>
  <sheetFormatPr defaultColWidth="9.140625" defaultRowHeight="12.75"/>
  <cols>
    <col min="1" max="1" width="51.140625" style="8" customWidth="1"/>
    <col min="2" max="2" width="10.57421875" style="0" customWidth="1"/>
    <col min="3" max="3" width="8.28125" style="125" customWidth="1"/>
    <col min="4" max="4" width="10.28125" style="125" customWidth="1"/>
    <col min="5" max="5" width="11.140625" style="0" customWidth="1"/>
    <col min="6" max="6" width="8.00390625" style="125" customWidth="1"/>
    <col min="7" max="7" width="9.28125" style="125" customWidth="1"/>
    <col min="8" max="8" width="10.00390625" style="0" customWidth="1"/>
    <col min="9" max="9" width="8.421875" style="125" customWidth="1"/>
    <col min="10" max="10" width="8.7109375" style="125" customWidth="1"/>
    <col min="11" max="11" width="9.421875" style="92" customWidth="1"/>
    <col min="12" max="12" width="8.00390625" style="125" customWidth="1"/>
    <col min="13" max="13" width="8.28125" style="125" customWidth="1"/>
    <col min="14" max="14" width="8.28125" style="0" customWidth="1"/>
    <col min="15" max="15" width="8.140625" style="0" customWidth="1"/>
    <col min="16" max="16" width="7.28125" style="0" customWidth="1"/>
    <col min="17" max="17" width="9.57421875" style="0" hidden="1" customWidth="1"/>
  </cols>
  <sheetData>
    <row r="1" ht="12.75">
      <c r="M1" s="125" t="s">
        <v>262</v>
      </c>
    </row>
    <row r="2" spans="1:16" s="90" customFormat="1" ht="21.75" customHeight="1">
      <c r="A2" s="173" t="s">
        <v>304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s="90" customFormat="1" ht="14.25">
      <c r="A3" s="89"/>
      <c r="B3" s="89"/>
      <c r="C3" s="126"/>
      <c r="D3" s="126"/>
      <c r="E3" s="89"/>
      <c r="F3" s="126"/>
      <c r="G3" s="126"/>
      <c r="H3" s="89"/>
      <c r="I3" s="126"/>
      <c r="J3" s="126"/>
      <c r="K3" s="91"/>
      <c r="L3" s="126"/>
      <c r="M3" s="126"/>
      <c r="N3" s="89"/>
      <c r="O3" s="89"/>
      <c r="P3" s="89"/>
    </row>
    <row r="5" spans="1:17" ht="12.75">
      <c r="A5" s="9"/>
      <c r="B5" s="174" t="s">
        <v>283</v>
      </c>
      <c r="C5" s="174"/>
      <c r="D5" s="174"/>
      <c r="E5" s="174"/>
      <c r="F5" s="174"/>
      <c r="G5" s="174"/>
      <c r="H5" s="175"/>
      <c r="I5" s="175"/>
      <c r="J5" s="175"/>
      <c r="K5" s="178" t="s">
        <v>284</v>
      </c>
      <c r="L5" s="179"/>
      <c r="M5" s="180"/>
      <c r="N5" s="57" t="s">
        <v>17</v>
      </c>
      <c r="O5" s="57" t="s">
        <v>17</v>
      </c>
      <c r="P5" s="57" t="s">
        <v>17</v>
      </c>
      <c r="Q5" s="117" t="s">
        <v>99</v>
      </c>
    </row>
    <row r="6" spans="1:17" ht="12.75" customHeight="1">
      <c r="A6" s="10" t="s">
        <v>13</v>
      </c>
      <c r="B6" s="181" t="s">
        <v>257</v>
      </c>
      <c r="C6" s="182"/>
      <c r="D6" s="183"/>
      <c r="E6" s="181" t="s">
        <v>256</v>
      </c>
      <c r="F6" s="182"/>
      <c r="G6" s="183"/>
      <c r="H6" s="176" t="s">
        <v>285</v>
      </c>
      <c r="I6" s="174"/>
      <c r="J6" s="177"/>
      <c r="K6" s="122" t="s">
        <v>255</v>
      </c>
      <c r="L6" s="127" t="s">
        <v>15</v>
      </c>
      <c r="M6" s="161" t="s">
        <v>16</v>
      </c>
      <c r="N6" s="11"/>
      <c r="O6" s="37"/>
      <c r="P6" s="86"/>
      <c r="Q6" s="123" t="s">
        <v>102</v>
      </c>
    </row>
    <row r="7" spans="1:17" ht="16.5" customHeight="1">
      <c r="A7" s="93"/>
      <c r="B7" s="112" t="s">
        <v>255</v>
      </c>
      <c r="C7" s="127" t="s">
        <v>15</v>
      </c>
      <c r="D7" s="135" t="s">
        <v>16</v>
      </c>
      <c r="E7" s="112" t="s">
        <v>255</v>
      </c>
      <c r="F7" s="127" t="s">
        <v>15</v>
      </c>
      <c r="G7" s="135" t="s">
        <v>16</v>
      </c>
      <c r="H7" s="121" t="s">
        <v>255</v>
      </c>
      <c r="I7" s="131" t="s">
        <v>15</v>
      </c>
      <c r="J7" s="143" t="s">
        <v>16</v>
      </c>
      <c r="K7" s="94"/>
      <c r="L7" s="143" t="s">
        <v>19</v>
      </c>
      <c r="M7" s="162" t="s">
        <v>19</v>
      </c>
      <c r="N7" s="2" t="s">
        <v>258</v>
      </c>
      <c r="O7" s="2" t="s">
        <v>259</v>
      </c>
      <c r="P7" s="2" t="s">
        <v>260</v>
      </c>
      <c r="Q7" s="124" t="s">
        <v>282</v>
      </c>
    </row>
    <row r="8" spans="1:17" ht="12.75">
      <c r="A8" s="12">
        <v>1</v>
      </c>
      <c r="B8" s="4">
        <v>2</v>
      </c>
      <c r="C8" s="128">
        <v>3</v>
      </c>
      <c r="D8" s="128">
        <v>4</v>
      </c>
      <c r="E8" s="4">
        <v>5</v>
      </c>
      <c r="F8" s="128">
        <v>6</v>
      </c>
      <c r="G8" s="128">
        <v>7</v>
      </c>
      <c r="H8" s="3">
        <v>8</v>
      </c>
      <c r="I8" s="136">
        <v>9</v>
      </c>
      <c r="J8" s="136">
        <v>10</v>
      </c>
      <c r="K8" s="95">
        <v>11</v>
      </c>
      <c r="L8" s="136">
        <v>12</v>
      </c>
      <c r="M8" s="128">
        <v>13</v>
      </c>
      <c r="N8" s="4">
        <v>14</v>
      </c>
      <c r="O8" s="4">
        <v>15</v>
      </c>
      <c r="P8" s="4">
        <v>16</v>
      </c>
      <c r="Q8" s="4">
        <v>11</v>
      </c>
    </row>
    <row r="9" spans="1:17" s="16" customFormat="1" ht="20.25" customHeight="1">
      <c r="A9" s="155" t="s">
        <v>86</v>
      </c>
      <c r="B9" s="14">
        <f>B10+B19</f>
        <v>1412080</v>
      </c>
      <c r="C9" s="129">
        <f>C12+C19+C11</f>
        <v>23200</v>
      </c>
      <c r="D9" s="129">
        <f>D12+D11+D19</f>
        <v>1388880</v>
      </c>
      <c r="E9" s="14">
        <f aca="true" t="shared" si="0" ref="E9:L9">E10+E19</f>
        <v>1471076</v>
      </c>
      <c r="F9" s="129">
        <f t="shared" si="0"/>
        <v>27790</v>
      </c>
      <c r="G9" s="129">
        <f t="shared" si="0"/>
        <v>1443676</v>
      </c>
      <c r="H9" s="14">
        <f t="shared" si="0"/>
        <v>1375279</v>
      </c>
      <c r="I9" s="129">
        <f t="shared" si="0"/>
        <v>23255</v>
      </c>
      <c r="J9" s="129">
        <f t="shared" si="0"/>
        <v>1352683</v>
      </c>
      <c r="K9" s="14">
        <f t="shared" si="0"/>
        <v>1398613</v>
      </c>
      <c r="L9" s="129">
        <f t="shared" si="0"/>
        <v>16000</v>
      </c>
      <c r="M9" s="129">
        <f>M10+M19</f>
        <v>1382613</v>
      </c>
      <c r="N9" s="15">
        <f aca="true" t="shared" si="1" ref="N9:N26">K9/B9*100</f>
        <v>99.04630049288991</v>
      </c>
      <c r="O9" s="15">
        <f>K9/E9*100</f>
        <v>95.07414980599235</v>
      </c>
      <c r="P9" s="15">
        <f>K9/H9*100</f>
        <v>101.69667391125728</v>
      </c>
      <c r="Q9" s="15">
        <f>H9/E9*100</f>
        <v>93.48796391212963</v>
      </c>
    </row>
    <row r="10" spans="1:17" s="16" customFormat="1" ht="12.75" customHeight="1">
      <c r="A10" s="155" t="s">
        <v>95</v>
      </c>
      <c r="B10" s="14">
        <f>B11+B12</f>
        <v>352600</v>
      </c>
      <c r="C10" s="129">
        <f aca="true" t="shared" si="2" ref="C10:M10">C11+C12</f>
        <v>0</v>
      </c>
      <c r="D10" s="129">
        <f t="shared" si="2"/>
        <v>352600</v>
      </c>
      <c r="E10" s="14">
        <f t="shared" si="2"/>
        <v>352600</v>
      </c>
      <c r="F10" s="129">
        <f t="shared" si="2"/>
        <v>0</v>
      </c>
      <c r="G10" s="129">
        <f t="shared" si="2"/>
        <v>352600</v>
      </c>
      <c r="H10" s="14">
        <f t="shared" si="2"/>
        <v>385575</v>
      </c>
      <c r="I10" s="129">
        <f t="shared" si="2"/>
        <v>0</v>
      </c>
      <c r="J10" s="129">
        <f t="shared" si="2"/>
        <v>385575</v>
      </c>
      <c r="K10" s="14">
        <f t="shared" si="2"/>
        <v>398000</v>
      </c>
      <c r="L10" s="130"/>
      <c r="M10" s="129">
        <f t="shared" si="2"/>
        <v>398000</v>
      </c>
      <c r="N10" s="15">
        <f>K10/B10*100</f>
        <v>112.8757799205899</v>
      </c>
      <c r="O10" s="15">
        <f>K10/E10*100</f>
        <v>112.8757799205899</v>
      </c>
      <c r="P10" s="15">
        <f>K10/H10*100</f>
        <v>103.22245996239383</v>
      </c>
      <c r="Q10" s="15">
        <f aca="true" t="shared" si="3" ref="Q10:Q75">H10/E10*100</f>
        <v>109.35195689166196</v>
      </c>
    </row>
    <row r="11" spans="1:17" s="97" customFormat="1" ht="23.25">
      <c r="A11" s="156" t="s">
        <v>227</v>
      </c>
      <c r="B11" s="96">
        <f>C11+D11</f>
        <v>20000</v>
      </c>
      <c r="C11" s="130"/>
      <c r="D11" s="130">
        <v>20000</v>
      </c>
      <c r="E11" s="25">
        <f>F11+G11</f>
        <v>20000</v>
      </c>
      <c r="F11" s="130"/>
      <c r="G11" s="130">
        <v>20000</v>
      </c>
      <c r="H11" s="25">
        <f>I11+J11</f>
        <v>18633</v>
      </c>
      <c r="I11" s="130"/>
      <c r="J11" s="130">
        <v>18633</v>
      </c>
      <c r="K11" s="25">
        <f>L11+M11</f>
        <v>20000</v>
      </c>
      <c r="L11" s="131">
        <f>L12+L17</f>
        <v>0</v>
      </c>
      <c r="M11" s="163">
        <v>20000</v>
      </c>
      <c r="N11" s="15">
        <f t="shared" si="1"/>
        <v>100</v>
      </c>
      <c r="O11" s="15">
        <f aca="true" t="shared" si="4" ref="O11:O16">K11/E11*100</f>
        <v>100</v>
      </c>
      <c r="P11" s="15">
        <f>K11/H11*100</f>
        <v>107.33644609026996</v>
      </c>
      <c r="Q11" s="15">
        <f t="shared" si="3"/>
        <v>93.16499999999999</v>
      </c>
    </row>
    <row r="12" spans="1:17" ht="12.75">
      <c r="A12" s="157" t="s">
        <v>20</v>
      </c>
      <c r="B12" s="6">
        <f>B13+B18</f>
        <v>332600</v>
      </c>
      <c r="C12" s="131">
        <f>C13+C18</f>
        <v>0</v>
      </c>
      <c r="D12" s="131">
        <f aca="true" t="shared" si="5" ref="D12:K12">D13+D18</f>
        <v>332600</v>
      </c>
      <c r="E12" s="6">
        <f t="shared" si="5"/>
        <v>332600</v>
      </c>
      <c r="F12" s="131">
        <f t="shared" si="5"/>
        <v>0</v>
      </c>
      <c r="G12" s="131">
        <f>G13+G18</f>
        <v>332600</v>
      </c>
      <c r="H12" s="6">
        <f t="shared" si="5"/>
        <v>366942</v>
      </c>
      <c r="I12" s="131">
        <f t="shared" si="5"/>
        <v>0</v>
      </c>
      <c r="J12" s="131">
        <f t="shared" si="5"/>
        <v>366942</v>
      </c>
      <c r="K12" s="6">
        <f t="shared" si="5"/>
        <v>378000</v>
      </c>
      <c r="L12" s="132"/>
      <c r="M12" s="131">
        <f>M13+M18</f>
        <v>378000</v>
      </c>
      <c r="N12" s="22">
        <f t="shared" si="1"/>
        <v>113.65003006614552</v>
      </c>
      <c r="O12" s="19">
        <f t="shared" si="4"/>
        <v>113.65003006614552</v>
      </c>
      <c r="P12" s="7">
        <f aca="true" t="shared" si="6" ref="P12:P26">K12/H12*100</f>
        <v>103.01355527576565</v>
      </c>
      <c r="Q12" s="15">
        <f t="shared" si="3"/>
        <v>110.32531569452797</v>
      </c>
    </row>
    <row r="13" spans="1:17" s="28" customFormat="1" ht="12.75">
      <c r="A13" s="158" t="s">
        <v>21</v>
      </c>
      <c r="B13" s="25">
        <f aca="true" t="shared" si="7" ref="B13:B18">C13+D13</f>
        <v>332600</v>
      </c>
      <c r="C13" s="132"/>
      <c r="D13" s="132">
        <f>SUM(D14:D17)</f>
        <v>332600</v>
      </c>
      <c r="E13" s="25">
        <f aca="true" t="shared" si="8" ref="E13:E18">F13+G13</f>
        <v>332600</v>
      </c>
      <c r="F13" s="132"/>
      <c r="G13" s="132">
        <f>SUM(G14:G17)</f>
        <v>332600</v>
      </c>
      <c r="H13" s="25">
        <f aca="true" t="shared" si="9" ref="H13:H18">I13+J13</f>
        <v>366942</v>
      </c>
      <c r="I13" s="132"/>
      <c r="J13" s="132">
        <f>SUM(J14:J17)</f>
        <v>366942</v>
      </c>
      <c r="K13" s="25">
        <f aca="true" t="shared" si="10" ref="K13:K18">L13+M13</f>
        <v>378000</v>
      </c>
      <c r="L13" s="131"/>
      <c r="M13" s="132">
        <f>SUM(M14:M17)</f>
        <v>378000</v>
      </c>
      <c r="N13" s="26">
        <f t="shared" si="1"/>
        <v>113.65003006614552</v>
      </c>
      <c r="O13" s="15">
        <f t="shared" si="4"/>
        <v>113.65003006614552</v>
      </c>
      <c r="P13" s="27">
        <f t="shared" si="6"/>
        <v>103.01355527576565</v>
      </c>
      <c r="Q13" s="15">
        <f t="shared" si="3"/>
        <v>110.32531569452797</v>
      </c>
    </row>
    <row r="14" spans="1:17" ht="12.75">
      <c r="A14" s="159" t="s">
        <v>22</v>
      </c>
      <c r="B14" s="6">
        <f t="shared" si="7"/>
        <v>120000</v>
      </c>
      <c r="C14" s="131"/>
      <c r="D14" s="131">
        <v>120000</v>
      </c>
      <c r="E14" s="6">
        <f t="shared" si="8"/>
        <v>120000</v>
      </c>
      <c r="F14" s="131"/>
      <c r="G14" s="131">
        <v>120000</v>
      </c>
      <c r="H14" s="6">
        <f t="shared" si="9"/>
        <v>118004</v>
      </c>
      <c r="I14" s="131"/>
      <c r="J14" s="131">
        <v>118004</v>
      </c>
      <c r="K14" s="6">
        <f t="shared" si="10"/>
        <v>119000</v>
      </c>
      <c r="L14" s="131"/>
      <c r="M14" s="131">
        <v>119000</v>
      </c>
      <c r="N14" s="22">
        <f t="shared" si="1"/>
        <v>99.16666666666667</v>
      </c>
      <c r="O14" s="19">
        <f t="shared" si="4"/>
        <v>99.16666666666667</v>
      </c>
      <c r="P14" s="7">
        <f t="shared" si="6"/>
        <v>100.84403918511238</v>
      </c>
      <c r="Q14" s="15">
        <f t="shared" si="3"/>
        <v>98.33666666666666</v>
      </c>
    </row>
    <row r="15" spans="1:17" ht="12.75">
      <c r="A15" s="159" t="s">
        <v>23</v>
      </c>
      <c r="B15" s="6">
        <f t="shared" si="7"/>
        <v>125000</v>
      </c>
      <c r="C15" s="131"/>
      <c r="D15" s="131">
        <v>125000</v>
      </c>
      <c r="E15" s="6">
        <f t="shared" si="8"/>
        <v>125000</v>
      </c>
      <c r="F15" s="131"/>
      <c r="G15" s="131">
        <v>125000</v>
      </c>
      <c r="H15" s="6">
        <f t="shared" si="9"/>
        <v>163688</v>
      </c>
      <c r="I15" s="131"/>
      <c r="J15" s="131">
        <v>163688</v>
      </c>
      <c r="K15" s="6">
        <f t="shared" si="10"/>
        <v>170000</v>
      </c>
      <c r="L15" s="131"/>
      <c r="M15" s="131">
        <v>170000</v>
      </c>
      <c r="N15" s="22">
        <f t="shared" si="1"/>
        <v>136</v>
      </c>
      <c r="O15" s="19">
        <f t="shared" si="4"/>
        <v>136</v>
      </c>
      <c r="P15" s="7">
        <f t="shared" si="6"/>
        <v>103.85611651434436</v>
      </c>
      <c r="Q15" s="15">
        <f t="shared" si="3"/>
        <v>130.9504</v>
      </c>
    </row>
    <row r="16" spans="1:17" ht="23.25">
      <c r="A16" s="159" t="s">
        <v>24</v>
      </c>
      <c r="B16" s="6">
        <f t="shared" si="7"/>
        <v>77600</v>
      </c>
      <c r="C16" s="131"/>
      <c r="D16" s="131">
        <v>77600</v>
      </c>
      <c r="E16" s="6">
        <f t="shared" si="8"/>
        <v>77600</v>
      </c>
      <c r="F16" s="131"/>
      <c r="G16" s="131">
        <v>77600</v>
      </c>
      <c r="H16" s="6">
        <f t="shared" si="9"/>
        <v>74815</v>
      </c>
      <c r="I16" s="131"/>
      <c r="J16" s="131">
        <v>74815</v>
      </c>
      <c r="K16" s="6">
        <f t="shared" si="10"/>
        <v>78000</v>
      </c>
      <c r="L16" s="131"/>
      <c r="M16" s="131">
        <v>78000</v>
      </c>
      <c r="N16" s="22">
        <f t="shared" si="1"/>
        <v>100.51546391752578</v>
      </c>
      <c r="O16" s="19">
        <f t="shared" si="4"/>
        <v>100.51546391752578</v>
      </c>
      <c r="P16" s="7">
        <f t="shared" si="6"/>
        <v>104.25716768027802</v>
      </c>
      <c r="Q16" s="15">
        <f t="shared" si="3"/>
        <v>96.4110824742268</v>
      </c>
    </row>
    <row r="17" spans="1:17" ht="12.75">
      <c r="A17" s="159" t="s">
        <v>25</v>
      </c>
      <c r="B17" s="6">
        <f t="shared" si="7"/>
        <v>10000</v>
      </c>
      <c r="C17" s="131"/>
      <c r="D17" s="131">
        <v>10000</v>
      </c>
      <c r="E17" s="6">
        <f t="shared" si="8"/>
        <v>10000</v>
      </c>
      <c r="F17" s="131"/>
      <c r="G17" s="131">
        <v>10000</v>
      </c>
      <c r="H17" s="6">
        <f t="shared" si="9"/>
        <v>10435</v>
      </c>
      <c r="I17" s="131"/>
      <c r="J17" s="131">
        <v>10435</v>
      </c>
      <c r="K17" s="6">
        <f t="shared" si="10"/>
        <v>11000</v>
      </c>
      <c r="L17" s="132"/>
      <c r="M17" s="131">
        <v>11000</v>
      </c>
      <c r="N17" s="22">
        <f t="shared" si="1"/>
        <v>110.00000000000001</v>
      </c>
      <c r="O17" s="19">
        <f>K17/E17*100</f>
        <v>110.00000000000001</v>
      </c>
      <c r="P17" s="7">
        <f>K17/H17*100</f>
        <v>105.41447053186393</v>
      </c>
      <c r="Q17" s="15">
        <f t="shared" si="3"/>
        <v>104.35000000000001</v>
      </c>
    </row>
    <row r="18" spans="1:17" s="28" customFormat="1" ht="12.75" hidden="1">
      <c r="A18" s="158" t="s">
        <v>26</v>
      </c>
      <c r="B18" s="25">
        <f t="shared" si="7"/>
        <v>0</v>
      </c>
      <c r="C18" s="132"/>
      <c r="D18" s="132">
        <v>0</v>
      </c>
      <c r="E18" s="25">
        <f t="shared" si="8"/>
        <v>0</v>
      </c>
      <c r="F18" s="132"/>
      <c r="G18" s="132">
        <v>0</v>
      </c>
      <c r="H18" s="25">
        <f t="shared" si="9"/>
        <v>0</v>
      </c>
      <c r="I18" s="132"/>
      <c r="J18" s="132"/>
      <c r="K18" s="25">
        <f t="shared" si="10"/>
        <v>0</v>
      </c>
      <c r="L18" s="132"/>
      <c r="M18" s="132"/>
      <c r="N18" s="26">
        <v>0</v>
      </c>
      <c r="O18" s="26">
        <v>0</v>
      </c>
      <c r="P18" s="27" t="e">
        <f t="shared" si="6"/>
        <v>#DIV/0!</v>
      </c>
      <c r="Q18" s="15">
        <v>0</v>
      </c>
    </row>
    <row r="19" spans="1:17" s="28" customFormat="1" ht="12.75">
      <c r="A19" s="158" t="s">
        <v>27</v>
      </c>
      <c r="B19" s="25">
        <f>B20+B28+B41+B44+B51+B56+B57+B59+B48</f>
        <v>1059480</v>
      </c>
      <c r="C19" s="132">
        <f>C20+C28+C41+C44+C51+C56+C57+C59+C48</f>
        <v>23200</v>
      </c>
      <c r="D19" s="132">
        <f>D20+D28+D41+D44+D51+D56+D57+D59+D48</f>
        <v>1036280</v>
      </c>
      <c r="E19" s="25">
        <f>E20+E28+E41+E44+E51+E56+E57+E59+E48</f>
        <v>1118476</v>
      </c>
      <c r="F19" s="132">
        <f>F20+F28+F41+F44+F51+F56+F57+F59+F48+F60</f>
        <v>27790</v>
      </c>
      <c r="G19" s="132">
        <f>G20+G28+G41+G44+G51+G56+G57+G59+G48</f>
        <v>1091076</v>
      </c>
      <c r="H19" s="25">
        <f>H20+H28+H41+H44+H51+H57+H60+H48</f>
        <v>989704</v>
      </c>
      <c r="I19" s="132">
        <f>I20+I28+I41+I44+I51+I57+I48+I60</f>
        <v>23255</v>
      </c>
      <c r="J19" s="132">
        <f>J20+J28+J41+J44+J51+J57+J60+J48+J56</f>
        <v>967108</v>
      </c>
      <c r="K19" s="25">
        <f>K20+K28+K41+K44+K51+K57+K60+K48+K56</f>
        <v>1000613</v>
      </c>
      <c r="L19" s="132">
        <f>L20+L28+L41+L44+L51+L57+L48+L60</f>
        <v>16000</v>
      </c>
      <c r="M19" s="132">
        <f>M20+M28+M41+M44+M51+M57+M60+M48+M56</f>
        <v>984613</v>
      </c>
      <c r="N19" s="26">
        <f t="shared" si="1"/>
        <v>94.44378374296825</v>
      </c>
      <c r="O19" s="26">
        <f>K19/E19*100</f>
        <v>89.46217889342284</v>
      </c>
      <c r="P19" s="27">
        <f t="shared" si="6"/>
        <v>101.10224875316256</v>
      </c>
      <c r="Q19" s="15">
        <f t="shared" si="3"/>
        <v>88.48683387037362</v>
      </c>
    </row>
    <row r="20" spans="1:17" s="28" customFormat="1" ht="12.75">
      <c r="A20" s="158" t="s">
        <v>28</v>
      </c>
      <c r="B20" s="25">
        <f>C20+D20</f>
        <v>209860</v>
      </c>
      <c r="C20" s="132">
        <f>SUM(C21:C27)</f>
        <v>7500</v>
      </c>
      <c r="D20" s="132">
        <f>SUM(D21:D27)</f>
        <v>202360</v>
      </c>
      <c r="E20" s="25">
        <f>F20+G20</f>
        <v>209924</v>
      </c>
      <c r="F20" s="132">
        <f>SUM(F21:F26)</f>
        <v>7500</v>
      </c>
      <c r="G20" s="132">
        <f>SUM(G21:G26)</f>
        <v>202424</v>
      </c>
      <c r="H20" s="25">
        <f>I20+J20</f>
        <v>218002</v>
      </c>
      <c r="I20" s="132">
        <f>SUM(I21:I27)</f>
        <v>5045</v>
      </c>
      <c r="J20" s="132">
        <f>SUM(J21:J26)</f>
        <v>212957</v>
      </c>
      <c r="K20" s="25">
        <f>L20+M20</f>
        <v>208000</v>
      </c>
      <c r="L20" s="132">
        <f>SUM(L21:L27)</f>
        <v>6500</v>
      </c>
      <c r="M20" s="132">
        <f>SUM(M21:M26)</f>
        <v>201500</v>
      </c>
      <c r="N20" s="26">
        <f t="shared" si="1"/>
        <v>99.11369484418184</v>
      </c>
      <c r="O20" s="26">
        <f>K20/E20*100</f>
        <v>99.08347783007183</v>
      </c>
      <c r="P20" s="27">
        <f t="shared" si="6"/>
        <v>95.41196869753489</v>
      </c>
      <c r="Q20" s="15">
        <f t="shared" si="3"/>
        <v>103.84805929765058</v>
      </c>
    </row>
    <row r="21" spans="1:17" ht="12.75">
      <c r="A21" s="159" t="s">
        <v>87</v>
      </c>
      <c r="B21" s="6">
        <f aca="true" t="shared" si="11" ref="B21:B27">C21+D21</f>
        <v>800</v>
      </c>
      <c r="C21" s="131"/>
      <c r="D21" s="131">
        <v>800</v>
      </c>
      <c r="E21" s="6">
        <f aca="true" t="shared" si="12" ref="E21:E62">F21+G21</f>
        <v>800</v>
      </c>
      <c r="F21" s="131"/>
      <c r="G21" s="131">
        <v>800</v>
      </c>
      <c r="H21" s="6">
        <f aca="true" t="shared" si="13" ref="H21:H62">I21+J21</f>
        <v>586</v>
      </c>
      <c r="I21" s="131"/>
      <c r="J21" s="131">
        <v>586</v>
      </c>
      <c r="K21" s="6">
        <f aca="true" t="shared" si="14" ref="K21:K26">L21+M21</f>
        <v>800</v>
      </c>
      <c r="L21" s="131"/>
      <c r="M21" s="131">
        <v>800</v>
      </c>
      <c r="N21" s="22">
        <f t="shared" si="1"/>
        <v>100</v>
      </c>
      <c r="O21" s="22">
        <v>0</v>
      </c>
      <c r="P21" s="7">
        <f t="shared" si="6"/>
        <v>136.51877133105802</v>
      </c>
      <c r="Q21" s="15">
        <f t="shared" si="3"/>
        <v>73.25</v>
      </c>
    </row>
    <row r="22" spans="1:17" ht="12.75" customHeight="1">
      <c r="A22" s="159" t="s">
        <v>29</v>
      </c>
      <c r="B22" s="6">
        <f t="shared" si="11"/>
        <v>54640</v>
      </c>
      <c r="C22" s="131">
        <v>840</v>
      </c>
      <c r="D22" s="131">
        <v>53800</v>
      </c>
      <c r="E22" s="6">
        <f t="shared" si="12"/>
        <v>54704</v>
      </c>
      <c r="F22" s="131">
        <v>840</v>
      </c>
      <c r="G22" s="131">
        <v>53864</v>
      </c>
      <c r="H22" s="6">
        <f t="shared" si="13"/>
        <v>61414</v>
      </c>
      <c r="I22" s="131">
        <v>370</v>
      </c>
      <c r="J22" s="131">
        <v>61044</v>
      </c>
      <c r="K22" s="6">
        <f t="shared" si="14"/>
        <v>62300</v>
      </c>
      <c r="L22" s="131"/>
      <c r="M22" s="131">
        <v>62300</v>
      </c>
      <c r="N22" s="22">
        <f t="shared" si="1"/>
        <v>114.0190336749634</v>
      </c>
      <c r="O22" s="22">
        <f>K22/E22*100</f>
        <v>113.88563907575315</v>
      </c>
      <c r="P22" s="7">
        <f t="shared" si="6"/>
        <v>101.44266779561664</v>
      </c>
      <c r="Q22" s="15">
        <f t="shared" si="3"/>
        <v>112.26601345422638</v>
      </c>
    </row>
    <row r="23" spans="1:17" ht="12.75">
      <c r="A23" s="159" t="s">
        <v>30</v>
      </c>
      <c r="B23" s="6">
        <f t="shared" si="11"/>
        <v>77620</v>
      </c>
      <c r="C23" s="131">
        <v>6660</v>
      </c>
      <c r="D23" s="131">
        <v>70960</v>
      </c>
      <c r="E23" s="6">
        <f t="shared" si="12"/>
        <v>77620</v>
      </c>
      <c r="F23" s="131">
        <v>6660</v>
      </c>
      <c r="G23" s="131">
        <v>70960</v>
      </c>
      <c r="H23" s="6">
        <f t="shared" si="13"/>
        <v>79331</v>
      </c>
      <c r="I23" s="131">
        <v>4652</v>
      </c>
      <c r="J23" s="131">
        <v>74679</v>
      </c>
      <c r="K23" s="6">
        <f t="shared" si="14"/>
        <v>80000</v>
      </c>
      <c r="L23" s="131">
        <v>6500</v>
      </c>
      <c r="M23" s="131">
        <v>73500</v>
      </c>
      <c r="N23" s="22">
        <f t="shared" si="1"/>
        <v>103.0662200463798</v>
      </c>
      <c r="O23" s="22">
        <f>K23/E23*100</f>
        <v>103.0662200463798</v>
      </c>
      <c r="P23" s="7">
        <f t="shared" si="6"/>
        <v>100.8433021139277</v>
      </c>
      <c r="Q23" s="15">
        <f t="shared" si="3"/>
        <v>102.20432878124195</v>
      </c>
    </row>
    <row r="24" spans="1:17" ht="12.75">
      <c r="A24" s="159" t="s">
        <v>31</v>
      </c>
      <c r="B24" s="6">
        <f t="shared" si="11"/>
        <v>60000</v>
      </c>
      <c r="C24" s="131"/>
      <c r="D24" s="131">
        <v>60000</v>
      </c>
      <c r="E24" s="6">
        <f t="shared" si="12"/>
        <v>60000</v>
      </c>
      <c r="F24" s="131"/>
      <c r="G24" s="131">
        <v>60000</v>
      </c>
      <c r="H24" s="6">
        <f t="shared" si="13"/>
        <v>48053</v>
      </c>
      <c r="I24" s="131"/>
      <c r="J24" s="131">
        <v>48053</v>
      </c>
      <c r="K24" s="6">
        <f t="shared" si="14"/>
        <v>55600</v>
      </c>
      <c r="L24" s="131"/>
      <c r="M24" s="131">
        <v>55600</v>
      </c>
      <c r="N24" s="22">
        <f t="shared" si="1"/>
        <v>92.66666666666666</v>
      </c>
      <c r="O24" s="22">
        <f>K24/E24*100</f>
        <v>92.66666666666666</v>
      </c>
      <c r="P24" s="7">
        <f t="shared" si="6"/>
        <v>115.70557509416686</v>
      </c>
      <c r="Q24" s="15">
        <f t="shared" si="3"/>
        <v>80.08833333333332</v>
      </c>
    </row>
    <row r="25" spans="1:17" ht="12.75">
      <c r="A25" s="159" t="s">
        <v>32</v>
      </c>
      <c r="B25" s="6">
        <f t="shared" si="11"/>
        <v>10000</v>
      </c>
      <c r="C25" s="131"/>
      <c r="D25" s="131">
        <v>10000</v>
      </c>
      <c r="E25" s="6">
        <f t="shared" si="12"/>
        <v>10000</v>
      </c>
      <c r="F25" s="131"/>
      <c r="G25" s="131">
        <v>10000</v>
      </c>
      <c r="H25" s="6">
        <f t="shared" si="13"/>
        <v>19396</v>
      </c>
      <c r="I25" s="131"/>
      <c r="J25" s="131">
        <v>19396</v>
      </c>
      <c r="K25" s="6">
        <f t="shared" si="14"/>
        <v>0</v>
      </c>
      <c r="L25" s="131"/>
      <c r="M25" s="131"/>
      <c r="N25" s="22">
        <v>0</v>
      </c>
      <c r="O25" s="22">
        <v>0</v>
      </c>
      <c r="P25" s="7">
        <f>K25/H25*100</f>
        <v>0</v>
      </c>
      <c r="Q25" s="15">
        <f t="shared" si="3"/>
        <v>193.96</v>
      </c>
    </row>
    <row r="26" spans="1:17" ht="14.25" customHeight="1">
      <c r="A26" s="159" t="s">
        <v>88</v>
      </c>
      <c r="B26" s="6">
        <f t="shared" si="11"/>
        <v>6800</v>
      </c>
      <c r="C26" s="131"/>
      <c r="D26" s="131">
        <v>6800</v>
      </c>
      <c r="E26" s="6">
        <f t="shared" si="12"/>
        <v>6800</v>
      </c>
      <c r="F26" s="131"/>
      <c r="G26" s="131">
        <v>6800</v>
      </c>
      <c r="H26" s="6">
        <f t="shared" si="13"/>
        <v>9222</v>
      </c>
      <c r="I26" s="131">
        <v>23</v>
      </c>
      <c r="J26" s="131">
        <v>9199</v>
      </c>
      <c r="K26" s="6">
        <f t="shared" si="14"/>
        <v>9300</v>
      </c>
      <c r="L26" s="131"/>
      <c r="M26" s="131">
        <v>9300</v>
      </c>
      <c r="N26" s="22">
        <f t="shared" si="1"/>
        <v>136.76470588235296</v>
      </c>
      <c r="O26" s="22">
        <f>K26/E26*100</f>
        <v>136.76470588235296</v>
      </c>
      <c r="P26" s="7">
        <f t="shared" si="6"/>
        <v>100.84580351333767</v>
      </c>
      <c r="Q26" s="15">
        <f t="shared" si="3"/>
        <v>135.61764705882354</v>
      </c>
    </row>
    <row r="27" spans="1:17" ht="12.75" hidden="1">
      <c r="A27" s="159" t="s">
        <v>228</v>
      </c>
      <c r="B27" s="6">
        <f t="shared" si="11"/>
        <v>0</v>
      </c>
      <c r="C27" s="131"/>
      <c r="D27" s="131"/>
      <c r="E27" s="6">
        <f t="shared" si="12"/>
        <v>0</v>
      </c>
      <c r="F27" s="131"/>
      <c r="G27" s="131"/>
      <c r="H27" s="6">
        <f t="shared" si="13"/>
        <v>0</v>
      </c>
      <c r="I27" s="131"/>
      <c r="J27" s="131"/>
      <c r="K27" s="98"/>
      <c r="L27" s="131"/>
      <c r="M27" s="131"/>
      <c r="N27" s="22">
        <v>0</v>
      </c>
      <c r="O27" s="22">
        <v>0</v>
      </c>
      <c r="P27" s="7">
        <v>0</v>
      </c>
      <c r="Q27" s="15" t="e">
        <f t="shared" si="3"/>
        <v>#DIV/0!</v>
      </c>
    </row>
    <row r="28" spans="1:17" s="28" customFormat="1" ht="12.75">
      <c r="A28" s="158" t="s">
        <v>33</v>
      </c>
      <c r="B28" s="25">
        <f>C28+D28</f>
        <v>758320</v>
      </c>
      <c r="C28" s="132">
        <f>SUM(C29:C40)</f>
        <v>0</v>
      </c>
      <c r="D28" s="132">
        <f>SUM(D29:D40)</f>
        <v>758320</v>
      </c>
      <c r="E28" s="25">
        <f t="shared" si="12"/>
        <v>758320</v>
      </c>
      <c r="F28" s="132">
        <f>SUM(F29:F40)</f>
        <v>0</v>
      </c>
      <c r="G28" s="132">
        <f>SUM(G29:G40)</f>
        <v>758320</v>
      </c>
      <c r="H28" s="25">
        <f t="shared" si="13"/>
        <v>692919</v>
      </c>
      <c r="I28" s="132">
        <f>SUM(I29:I40)</f>
        <v>0</v>
      </c>
      <c r="J28" s="132">
        <f>SUM(J29:J40)</f>
        <v>692919</v>
      </c>
      <c r="K28" s="25">
        <f aca="true" t="shared" si="15" ref="K28:K44">L28+M28</f>
        <v>743300</v>
      </c>
      <c r="L28" s="132">
        <f>SUM(L29:L40)</f>
        <v>0</v>
      </c>
      <c r="M28" s="132">
        <f>SUM(M29:M40)</f>
        <v>743300</v>
      </c>
      <c r="N28" s="26">
        <f>K28/B28*100</f>
        <v>98.01930583394874</v>
      </c>
      <c r="O28" s="26">
        <f>K28/E28*100</f>
        <v>98.01930583394874</v>
      </c>
      <c r="P28" s="27">
        <f>K28/H28*100</f>
        <v>107.2708354078904</v>
      </c>
      <c r="Q28" s="15">
        <f t="shared" si="3"/>
        <v>91.37554066884692</v>
      </c>
    </row>
    <row r="29" spans="1:17" ht="15" customHeight="1">
      <c r="A29" s="159" t="s">
        <v>34</v>
      </c>
      <c r="B29" s="6">
        <f aca="true" t="shared" si="16" ref="B29:B62">C29+D29</f>
        <v>66000</v>
      </c>
      <c r="C29" s="131"/>
      <c r="D29" s="131">
        <v>66000</v>
      </c>
      <c r="E29" s="6">
        <f t="shared" si="12"/>
        <v>66000</v>
      </c>
      <c r="F29" s="131"/>
      <c r="G29" s="131">
        <v>66000</v>
      </c>
      <c r="H29" s="6">
        <f t="shared" si="13"/>
        <v>64108</v>
      </c>
      <c r="I29" s="131"/>
      <c r="J29" s="131">
        <v>64108</v>
      </c>
      <c r="K29" s="6">
        <f t="shared" si="15"/>
        <v>65000</v>
      </c>
      <c r="L29" s="131"/>
      <c r="M29" s="131">
        <v>65000</v>
      </c>
      <c r="N29" s="22">
        <f aca="true" t="shared" si="17" ref="N29:N40">K29/B29*100</f>
        <v>98.48484848484848</v>
      </c>
      <c r="O29" s="22">
        <f aca="true" t="shared" si="18" ref="O29:O40">K29/E29*100</f>
        <v>98.48484848484848</v>
      </c>
      <c r="P29" s="7">
        <f aca="true" t="shared" si="19" ref="P29:P40">K29/H29*100</f>
        <v>101.39140200910963</v>
      </c>
      <c r="Q29" s="15">
        <f t="shared" si="3"/>
        <v>97.13333333333334</v>
      </c>
    </row>
    <row r="30" spans="1:17" ht="22.5" customHeight="1">
      <c r="A30" s="159" t="s">
        <v>229</v>
      </c>
      <c r="B30" s="6">
        <f t="shared" si="16"/>
        <v>13500</v>
      </c>
      <c r="C30" s="131"/>
      <c r="D30" s="131">
        <v>13500</v>
      </c>
      <c r="E30" s="6">
        <f t="shared" si="12"/>
        <v>13500</v>
      </c>
      <c r="F30" s="131"/>
      <c r="G30" s="131">
        <v>13500</v>
      </c>
      <c r="H30" s="6">
        <f t="shared" si="13"/>
        <v>11481</v>
      </c>
      <c r="I30" s="131"/>
      <c r="J30" s="131">
        <v>11481</v>
      </c>
      <c r="K30" s="6">
        <f t="shared" si="15"/>
        <v>12000</v>
      </c>
      <c r="L30" s="131"/>
      <c r="M30" s="131">
        <v>12000</v>
      </c>
      <c r="N30" s="22">
        <f t="shared" si="17"/>
        <v>88.88888888888889</v>
      </c>
      <c r="O30" s="22">
        <f t="shared" si="18"/>
        <v>88.88888888888889</v>
      </c>
      <c r="P30" s="7">
        <f t="shared" si="19"/>
        <v>104.52051215050955</v>
      </c>
      <c r="Q30" s="15">
        <f t="shared" si="3"/>
        <v>85.04444444444445</v>
      </c>
    </row>
    <row r="31" spans="1:17" ht="23.25">
      <c r="A31" s="159" t="s">
        <v>230</v>
      </c>
      <c r="B31" s="6">
        <f t="shared" si="16"/>
        <v>19000</v>
      </c>
      <c r="C31" s="131"/>
      <c r="D31" s="131">
        <v>19000</v>
      </c>
      <c r="E31" s="6">
        <f t="shared" si="12"/>
        <v>19000</v>
      </c>
      <c r="F31" s="131"/>
      <c r="G31" s="131">
        <v>19000</v>
      </c>
      <c r="H31" s="6">
        <f t="shared" si="13"/>
        <v>20578</v>
      </c>
      <c r="I31" s="131"/>
      <c r="J31" s="131">
        <v>20578</v>
      </c>
      <c r="K31" s="6">
        <f t="shared" si="15"/>
        <v>20600</v>
      </c>
      <c r="L31" s="131"/>
      <c r="M31" s="131">
        <v>20600</v>
      </c>
      <c r="N31" s="22">
        <f t="shared" si="17"/>
        <v>108.42105263157895</v>
      </c>
      <c r="O31" s="22">
        <f t="shared" si="18"/>
        <v>108.42105263157895</v>
      </c>
      <c r="P31" s="7">
        <f t="shared" si="19"/>
        <v>100.10691029254544</v>
      </c>
      <c r="Q31" s="15">
        <f t="shared" si="3"/>
        <v>108.30526315789473</v>
      </c>
    </row>
    <row r="32" spans="1:17" ht="15.75" customHeight="1">
      <c r="A32" s="159" t="s">
        <v>35</v>
      </c>
      <c r="B32" s="6">
        <f t="shared" si="16"/>
        <v>40000</v>
      </c>
      <c r="C32" s="131"/>
      <c r="D32" s="131">
        <v>40000</v>
      </c>
      <c r="E32" s="6">
        <f t="shared" si="12"/>
        <v>40000</v>
      </c>
      <c r="F32" s="131"/>
      <c r="G32" s="131">
        <v>40000</v>
      </c>
      <c r="H32" s="6">
        <f t="shared" si="13"/>
        <v>33408</v>
      </c>
      <c r="I32" s="131"/>
      <c r="J32" s="131">
        <v>33408</v>
      </c>
      <c r="K32" s="6">
        <f t="shared" si="15"/>
        <v>40000</v>
      </c>
      <c r="L32" s="131"/>
      <c r="M32" s="131">
        <v>40000</v>
      </c>
      <c r="N32" s="22">
        <f t="shared" si="17"/>
        <v>100</v>
      </c>
      <c r="O32" s="22">
        <f t="shared" si="18"/>
        <v>100</v>
      </c>
      <c r="P32" s="7">
        <f t="shared" si="19"/>
        <v>119.73180076628354</v>
      </c>
      <c r="Q32" s="15">
        <f t="shared" si="3"/>
        <v>83.52000000000001</v>
      </c>
    </row>
    <row r="33" spans="1:17" ht="12.75" hidden="1">
      <c r="A33" s="159" t="s">
        <v>36</v>
      </c>
      <c r="B33" s="6">
        <f t="shared" si="16"/>
        <v>0</v>
      </c>
      <c r="C33" s="131"/>
      <c r="D33" s="131"/>
      <c r="E33" s="6">
        <f t="shared" si="12"/>
        <v>0</v>
      </c>
      <c r="F33" s="131"/>
      <c r="G33" s="131"/>
      <c r="H33" s="6">
        <f t="shared" si="13"/>
        <v>0</v>
      </c>
      <c r="I33" s="131"/>
      <c r="J33" s="131"/>
      <c r="K33" s="6">
        <f t="shared" si="15"/>
        <v>0</v>
      </c>
      <c r="L33" s="131"/>
      <c r="M33" s="131"/>
      <c r="N33" s="22" t="e">
        <f t="shared" si="17"/>
        <v>#DIV/0!</v>
      </c>
      <c r="O33" s="22" t="e">
        <f t="shared" si="18"/>
        <v>#DIV/0!</v>
      </c>
      <c r="P33" s="7" t="e">
        <f t="shared" si="19"/>
        <v>#DIV/0!</v>
      </c>
      <c r="Q33" s="15" t="e">
        <f t="shared" si="3"/>
        <v>#DIV/0!</v>
      </c>
    </row>
    <row r="34" spans="1:17" ht="12.75">
      <c r="A34" s="159" t="s">
        <v>37</v>
      </c>
      <c r="B34" s="6">
        <f t="shared" si="16"/>
        <v>562320</v>
      </c>
      <c r="C34" s="131"/>
      <c r="D34" s="131">
        <v>562320</v>
      </c>
      <c r="E34" s="6">
        <f t="shared" si="12"/>
        <v>562320</v>
      </c>
      <c r="F34" s="131"/>
      <c r="G34" s="131">
        <v>562320</v>
      </c>
      <c r="H34" s="6">
        <f t="shared" si="13"/>
        <v>488115</v>
      </c>
      <c r="I34" s="131"/>
      <c r="J34" s="131">
        <v>488115</v>
      </c>
      <c r="K34" s="6">
        <f t="shared" si="15"/>
        <v>530000</v>
      </c>
      <c r="L34" s="131"/>
      <c r="M34" s="131">
        <v>530000</v>
      </c>
      <c r="N34" s="22">
        <f t="shared" si="17"/>
        <v>94.25238298477736</v>
      </c>
      <c r="O34" s="22">
        <f t="shared" si="18"/>
        <v>94.25238298477736</v>
      </c>
      <c r="P34" s="7">
        <f t="shared" si="19"/>
        <v>108.58096964854593</v>
      </c>
      <c r="Q34" s="15">
        <f t="shared" si="3"/>
        <v>86.80377720870679</v>
      </c>
    </row>
    <row r="35" spans="1:17" ht="12.75">
      <c r="A35" s="159" t="s">
        <v>38</v>
      </c>
      <c r="B35" s="6">
        <f t="shared" si="16"/>
        <v>25000</v>
      </c>
      <c r="C35" s="131"/>
      <c r="D35" s="131">
        <v>25000</v>
      </c>
      <c r="E35" s="6">
        <f t="shared" si="12"/>
        <v>25000</v>
      </c>
      <c r="F35" s="131"/>
      <c r="G35" s="131">
        <v>25000</v>
      </c>
      <c r="H35" s="6">
        <f t="shared" si="13"/>
        <v>24002</v>
      </c>
      <c r="I35" s="131"/>
      <c r="J35" s="131">
        <v>24002</v>
      </c>
      <c r="K35" s="6">
        <f t="shared" si="15"/>
        <v>24700</v>
      </c>
      <c r="L35" s="131"/>
      <c r="M35" s="131">
        <v>24700</v>
      </c>
      <c r="N35" s="22">
        <f t="shared" si="17"/>
        <v>98.8</v>
      </c>
      <c r="O35" s="22">
        <f t="shared" si="18"/>
        <v>98.8</v>
      </c>
      <c r="P35" s="7">
        <f t="shared" si="19"/>
        <v>102.90809099241729</v>
      </c>
      <c r="Q35" s="15">
        <f t="shared" si="3"/>
        <v>96.00800000000001</v>
      </c>
    </row>
    <row r="36" spans="1:17" ht="12.75">
      <c r="A36" s="159" t="s">
        <v>39</v>
      </c>
      <c r="B36" s="6">
        <f t="shared" si="16"/>
        <v>20000</v>
      </c>
      <c r="C36" s="131"/>
      <c r="D36" s="131">
        <v>20000</v>
      </c>
      <c r="E36" s="6">
        <f t="shared" si="12"/>
        <v>20000</v>
      </c>
      <c r="F36" s="131"/>
      <c r="G36" s="131">
        <v>20000</v>
      </c>
      <c r="H36" s="6">
        <f t="shared" si="13"/>
        <v>16028</v>
      </c>
      <c r="I36" s="131"/>
      <c r="J36" s="131">
        <v>16028</v>
      </c>
      <c r="K36" s="6">
        <f t="shared" si="15"/>
        <v>17000</v>
      </c>
      <c r="L36" s="131"/>
      <c r="M36" s="131">
        <v>17000</v>
      </c>
      <c r="N36" s="22">
        <f t="shared" si="17"/>
        <v>85</v>
      </c>
      <c r="O36" s="22">
        <f t="shared" si="18"/>
        <v>85</v>
      </c>
      <c r="P36" s="7">
        <f t="shared" si="19"/>
        <v>106.06438732218618</v>
      </c>
      <c r="Q36" s="15">
        <f t="shared" si="3"/>
        <v>80.14</v>
      </c>
    </row>
    <row r="37" spans="1:17" ht="12.75">
      <c r="A37" s="159" t="s">
        <v>40</v>
      </c>
      <c r="B37" s="6">
        <f t="shared" si="16"/>
        <v>2800</v>
      </c>
      <c r="C37" s="131"/>
      <c r="D37" s="131">
        <v>2800</v>
      </c>
      <c r="E37" s="6">
        <f t="shared" si="12"/>
        <v>2800</v>
      </c>
      <c r="F37" s="131"/>
      <c r="G37" s="131">
        <v>2800</v>
      </c>
      <c r="H37" s="6">
        <f t="shared" si="13"/>
        <v>12370</v>
      </c>
      <c r="I37" s="131"/>
      <c r="J37" s="131">
        <v>12370</v>
      </c>
      <c r="K37" s="6">
        <f t="shared" si="15"/>
        <v>10000</v>
      </c>
      <c r="L37" s="131"/>
      <c r="M37" s="131">
        <v>10000</v>
      </c>
      <c r="N37" s="22">
        <f t="shared" si="17"/>
        <v>357.14285714285717</v>
      </c>
      <c r="O37" s="22">
        <f t="shared" si="18"/>
        <v>357.14285714285717</v>
      </c>
      <c r="P37" s="7">
        <f t="shared" si="19"/>
        <v>80.84074373484236</v>
      </c>
      <c r="Q37" s="15">
        <f t="shared" si="3"/>
        <v>441.7857142857143</v>
      </c>
    </row>
    <row r="38" spans="1:17" ht="12.75" hidden="1">
      <c r="A38" s="159" t="s">
        <v>41</v>
      </c>
      <c r="B38" s="6">
        <f t="shared" si="16"/>
        <v>0</v>
      </c>
      <c r="C38" s="131"/>
      <c r="D38" s="131"/>
      <c r="E38" s="6">
        <f t="shared" si="12"/>
        <v>0</v>
      </c>
      <c r="F38" s="131"/>
      <c r="G38" s="131"/>
      <c r="H38" s="6">
        <f t="shared" si="13"/>
        <v>0</v>
      </c>
      <c r="I38" s="131"/>
      <c r="J38" s="131"/>
      <c r="K38" s="6">
        <f t="shared" si="15"/>
        <v>0</v>
      </c>
      <c r="L38" s="131"/>
      <c r="M38" s="131"/>
      <c r="N38" s="22" t="e">
        <f t="shared" si="17"/>
        <v>#DIV/0!</v>
      </c>
      <c r="O38" s="22" t="e">
        <f t="shared" si="18"/>
        <v>#DIV/0!</v>
      </c>
      <c r="P38" s="7" t="e">
        <f t="shared" si="19"/>
        <v>#DIV/0!</v>
      </c>
      <c r="Q38" s="15" t="e">
        <f t="shared" si="3"/>
        <v>#DIV/0!</v>
      </c>
    </row>
    <row r="39" spans="1:17" ht="12.75">
      <c r="A39" s="159" t="s">
        <v>42</v>
      </c>
      <c r="B39" s="6">
        <f t="shared" si="16"/>
        <v>3500</v>
      </c>
      <c r="C39" s="131"/>
      <c r="D39" s="131">
        <v>3500</v>
      </c>
      <c r="E39" s="6">
        <f t="shared" si="12"/>
        <v>3500</v>
      </c>
      <c r="F39" s="131"/>
      <c r="G39" s="131">
        <v>3500</v>
      </c>
      <c r="H39" s="6">
        <f t="shared" si="13"/>
        <v>815</v>
      </c>
      <c r="I39" s="131"/>
      <c r="J39" s="131">
        <v>815</v>
      </c>
      <c r="K39" s="6">
        <f t="shared" si="15"/>
        <v>1000</v>
      </c>
      <c r="L39" s="131"/>
      <c r="M39" s="131">
        <v>1000</v>
      </c>
      <c r="N39" s="22">
        <f t="shared" si="17"/>
        <v>28.57142857142857</v>
      </c>
      <c r="O39" s="22">
        <f t="shared" si="18"/>
        <v>28.57142857142857</v>
      </c>
      <c r="P39" s="7">
        <f t="shared" si="19"/>
        <v>122.69938650306749</v>
      </c>
      <c r="Q39" s="15">
        <f t="shared" si="3"/>
        <v>23.285714285714285</v>
      </c>
    </row>
    <row r="40" spans="1:17" ht="12.75">
      <c r="A40" s="159" t="s">
        <v>43</v>
      </c>
      <c r="B40" s="6">
        <f t="shared" si="16"/>
        <v>6200</v>
      </c>
      <c r="C40" s="131"/>
      <c r="D40" s="131">
        <v>6200</v>
      </c>
      <c r="E40" s="6">
        <f t="shared" si="12"/>
        <v>6200</v>
      </c>
      <c r="F40" s="131"/>
      <c r="G40" s="131">
        <v>6200</v>
      </c>
      <c r="H40" s="6">
        <f t="shared" si="13"/>
        <v>22014</v>
      </c>
      <c r="I40" s="131"/>
      <c r="J40" s="131">
        <v>22014</v>
      </c>
      <c r="K40" s="6">
        <f t="shared" si="15"/>
        <v>23000</v>
      </c>
      <c r="L40" s="131"/>
      <c r="M40" s="131">
        <v>23000</v>
      </c>
      <c r="N40" s="22">
        <f t="shared" si="17"/>
        <v>370.96774193548384</v>
      </c>
      <c r="O40" s="22">
        <f t="shared" si="18"/>
        <v>370.96774193548384</v>
      </c>
      <c r="P40" s="7">
        <f t="shared" si="19"/>
        <v>104.4789679294994</v>
      </c>
      <c r="Q40" s="15">
        <f t="shared" si="3"/>
        <v>355.06451612903226</v>
      </c>
    </row>
    <row r="41" spans="1:17" s="28" customFormat="1" ht="12.75">
      <c r="A41" s="158" t="s">
        <v>231</v>
      </c>
      <c r="B41" s="25">
        <f t="shared" si="16"/>
        <v>36900</v>
      </c>
      <c r="C41" s="132">
        <f>C42+C43</f>
        <v>0</v>
      </c>
      <c r="D41" s="132">
        <f>D42+D43</f>
        <v>36900</v>
      </c>
      <c r="E41" s="25">
        <f t="shared" si="12"/>
        <v>36900</v>
      </c>
      <c r="F41" s="132">
        <f>F42+F43</f>
        <v>0</v>
      </c>
      <c r="G41" s="132">
        <f>G42+G43</f>
        <v>36900</v>
      </c>
      <c r="H41" s="25">
        <f t="shared" si="13"/>
        <v>53605</v>
      </c>
      <c r="I41" s="132">
        <f>I42</f>
        <v>0</v>
      </c>
      <c r="J41" s="132">
        <f>J42+J43</f>
        <v>53605</v>
      </c>
      <c r="K41" s="25">
        <f t="shared" si="15"/>
        <v>43000</v>
      </c>
      <c r="L41" s="132">
        <f>L42</f>
        <v>0</v>
      </c>
      <c r="M41" s="132">
        <f>M42+M43</f>
        <v>43000</v>
      </c>
      <c r="N41" s="26">
        <f>K41/B41*100</f>
        <v>116.53116531165311</v>
      </c>
      <c r="O41" s="26">
        <f>K41/E41*100</f>
        <v>116.53116531165311</v>
      </c>
      <c r="P41" s="27">
        <f>K41/H41*100</f>
        <v>80.2163977240929</v>
      </c>
      <c r="Q41" s="15">
        <f t="shared" si="3"/>
        <v>145.27100271002712</v>
      </c>
    </row>
    <row r="42" spans="1:17" s="46" customFormat="1" ht="12.75" customHeight="1">
      <c r="A42" s="159" t="s">
        <v>44</v>
      </c>
      <c r="B42" s="29">
        <f t="shared" si="16"/>
        <v>36900</v>
      </c>
      <c r="C42" s="133"/>
      <c r="D42" s="133">
        <v>36900</v>
      </c>
      <c r="E42" s="29">
        <f t="shared" si="12"/>
        <v>36900</v>
      </c>
      <c r="F42" s="133"/>
      <c r="G42" s="133">
        <v>36900</v>
      </c>
      <c r="H42" s="29">
        <f t="shared" si="13"/>
        <v>17879</v>
      </c>
      <c r="I42" s="133"/>
      <c r="J42" s="133">
        <v>17879</v>
      </c>
      <c r="K42" s="29">
        <f t="shared" si="15"/>
        <v>18000</v>
      </c>
      <c r="L42" s="133"/>
      <c r="M42" s="133">
        <v>18000</v>
      </c>
      <c r="N42" s="22">
        <f>K42/B42*100</f>
        <v>48.78048780487805</v>
      </c>
      <c r="O42" s="22">
        <f>K42/E42*100</f>
        <v>48.78048780487805</v>
      </c>
      <c r="P42" s="85">
        <f>K42/H42*100</f>
        <v>100.67677163152302</v>
      </c>
      <c r="Q42" s="15">
        <f t="shared" si="3"/>
        <v>48.452574525745256</v>
      </c>
    </row>
    <row r="43" spans="1:17" s="46" customFormat="1" ht="12.75" customHeight="1">
      <c r="A43" s="159" t="s">
        <v>301</v>
      </c>
      <c r="B43" s="29"/>
      <c r="C43" s="133"/>
      <c r="D43" s="133"/>
      <c r="E43" s="29"/>
      <c r="F43" s="133"/>
      <c r="G43" s="133"/>
      <c r="H43" s="29">
        <f t="shared" si="13"/>
        <v>35726</v>
      </c>
      <c r="I43" s="133"/>
      <c r="J43" s="133">
        <v>35726</v>
      </c>
      <c r="K43" s="29">
        <f t="shared" si="15"/>
        <v>25000</v>
      </c>
      <c r="L43" s="133"/>
      <c r="M43" s="133">
        <v>25000</v>
      </c>
      <c r="N43" s="22"/>
      <c r="O43" s="22"/>
      <c r="P43" s="85">
        <f>K43/H43*100</f>
        <v>69.97704752841068</v>
      </c>
      <c r="Q43" s="15"/>
    </row>
    <row r="44" spans="1:17" s="28" customFormat="1" ht="14.25" customHeight="1">
      <c r="A44" s="158" t="s">
        <v>232</v>
      </c>
      <c r="B44" s="25">
        <f t="shared" si="16"/>
        <v>10200</v>
      </c>
      <c r="C44" s="132">
        <f>SUM(C45:C47)</f>
        <v>200</v>
      </c>
      <c r="D44" s="132">
        <f>SUM(D45:D47)</f>
        <v>10000</v>
      </c>
      <c r="E44" s="25">
        <f t="shared" si="12"/>
        <v>10572</v>
      </c>
      <c r="F44" s="132">
        <f>SUM(F45:F47)</f>
        <v>500</v>
      </c>
      <c r="G44" s="132">
        <f>SUM(G45:G47)</f>
        <v>10072</v>
      </c>
      <c r="H44" s="25">
        <f t="shared" si="13"/>
        <v>9191</v>
      </c>
      <c r="I44" s="132">
        <f>SUM(I45:I47)</f>
        <v>487</v>
      </c>
      <c r="J44" s="132">
        <f>SUM(J45:J47)</f>
        <v>8704</v>
      </c>
      <c r="K44" s="25">
        <f t="shared" si="15"/>
        <v>11000</v>
      </c>
      <c r="L44" s="132">
        <f>SUM(L45:L47)</f>
        <v>1000</v>
      </c>
      <c r="M44" s="132">
        <f>SUM(M45:M47)</f>
        <v>10000</v>
      </c>
      <c r="N44" s="26">
        <f>K44/B44*100</f>
        <v>107.84313725490196</v>
      </c>
      <c r="O44" s="26">
        <f>K44/E44*100</f>
        <v>104.04842981460463</v>
      </c>
      <c r="P44" s="27">
        <f>K44/H44*100</f>
        <v>119.68229790011968</v>
      </c>
      <c r="Q44" s="15">
        <f t="shared" si="3"/>
        <v>86.93719258418464</v>
      </c>
    </row>
    <row r="45" spans="1:17" ht="12.75">
      <c r="A45" s="159" t="s">
        <v>302</v>
      </c>
      <c r="B45" s="6">
        <f t="shared" si="16"/>
        <v>0</v>
      </c>
      <c r="C45" s="131"/>
      <c r="D45" s="131">
        <v>0</v>
      </c>
      <c r="E45" s="6">
        <f t="shared" si="12"/>
        <v>0</v>
      </c>
      <c r="F45" s="131"/>
      <c r="G45" s="131"/>
      <c r="H45" s="6">
        <f>I45+J45</f>
        <v>1092</v>
      </c>
      <c r="I45" s="137"/>
      <c r="J45" s="131">
        <v>1092</v>
      </c>
      <c r="K45" s="6">
        <f>L45+M45</f>
        <v>0</v>
      </c>
      <c r="L45" s="131"/>
      <c r="M45" s="131"/>
      <c r="N45" s="22">
        <v>0</v>
      </c>
      <c r="O45" s="22">
        <v>0</v>
      </c>
      <c r="P45" s="7">
        <f aca="true" t="shared" si="20" ref="P45:P66">K45/H45*100</f>
        <v>0</v>
      </c>
      <c r="Q45" s="15" t="e">
        <f t="shared" si="3"/>
        <v>#DIV/0!</v>
      </c>
    </row>
    <row r="46" spans="1:17" ht="23.25" hidden="1">
      <c r="A46" s="159" t="s">
        <v>45</v>
      </c>
      <c r="B46" s="6">
        <f t="shared" si="16"/>
        <v>0</v>
      </c>
      <c r="C46" s="131"/>
      <c r="D46" s="131"/>
      <c r="E46" s="6">
        <f t="shared" si="12"/>
        <v>0</v>
      </c>
      <c r="F46" s="131"/>
      <c r="G46" s="131"/>
      <c r="H46" s="6">
        <f t="shared" si="13"/>
        <v>0</v>
      </c>
      <c r="I46" s="131"/>
      <c r="J46" s="131"/>
      <c r="K46" s="6">
        <f>L46+M46</f>
        <v>0</v>
      </c>
      <c r="L46" s="131"/>
      <c r="M46" s="131"/>
      <c r="N46" s="22">
        <v>0</v>
      </c>
      <c r="O46" s="22">
        <v>0</v>
      </c>
      <c r="P46" s="7" t="e">
        <f t="shared" si="20"/>
        <v>#DIV/0!</v>
      </c>
      <c r="Q46" s="15" t="e">
        <f t="shared" si="3"/>
        <v>#DIV/0!</v>
      </c>
    </row>
    <row r="47" spans="1:17" ht="12.75">
      <c r="A47" s="159" t="s">
        <v>46</v>
      </c>
      <c r="B47" s="6">
        <f t="shared" si="16"/>
        <v>10200</v>
      </c>
      <c r="C47" s="131">
        <v>200</v>
      </c>
      <c r="D47" s="131">
        <v>10000</v>
      </c>
      <c r="E47" s="6">
        <f t="shared" si="12"/>
        <v>10572</v>
      </c>
      <c r="F47" s="131">
        <v>500</v>
      </c>
      <c r="G47" s="131">
        <v>10072</v>
      </c>
      <c r="H47" s="6">
        <f t="shared" si="13"/>
        <v>8099</v>
      </c>
      <c r="I47" s="138">
        <v>487</v>
      </c>
      <c r="J47" s="131">
        <v>7612</v>
      </c>
      <c r="K47" s="6">
        <f>L47+M47</f>
        <v>11000</v>
      </c>
      <c r="L47" s="131">
        <v>1000</v>
      </c>
      <c r="M47" s="131">
        <v>10000</v>
      </c>
      <c r="N47" s="22">
        <f>K47/B47*100</f>
        <v>107.84313725490196</v>
      </c>
      <c r="O47" s="22">
        <f>K47/E47*100</f>
        <v>104.04842981460463</v>
      </c>
      <c r="P47" s="7">
        <f t="shared" si="20"/>
        <v>135.81923694283245</v>
      </c>
      <c r="Q47" s="15">
        <f t="shared" si="3"/>
        <v>76.60802118804388</v>
      </c>
    </row>
    <row r="48" spans="1:17" s="28" customFormat="1" ht="12.75">
      <c r="A48" s="158" t="s">
        <v>233</v>
      </c>
      <c r="B48" s="25">
        <f t="shared" si="16"/>
        <v>-20000</v>
      </c>
      <c r="C48" s="132">
        <v>0</v>
      </c>
      <c r="D48" s="132">
        <f>SUM(D49:D50)</f>
        <v>-20000</v>
      </c>
      <c r="E48" s="25">
        <f t="shared" si="12"/>
        <v>-20000</v>
      </c>
      <c r="F48" s="132">
        <v>0</v>
      </c>
      <c r="G48" s="132">
        <f aca="true" t="shared" si="21" ref="G48:M48">SUM(G49:G50)</f>
        <v>-20000</v>
      </c>
      <c r="H48" s="25">
        <f t="shared" si="21"/>
        <v>-60948</v>
      </c>
      <c r="I48" s="132">
        <f t="shared" si="21"/>
        <v>-150</v>
      </c>
      <c r="J48" s="132">
        <f t="shared" si="21"/>
        <v>-60798</v>
      </c>
      <c r="K48" s="25">
        <f t="shared" si="21"/>
        <v>-61487</v>
      </c>
      <c r="L48" s="132">
        <f t="shared" si="21"/>
        <v>0</v>
      </c>
      <c r="M48" s="132">
        <f t="shared" si="21"/>
        <v>-61487</v>
      </c>
      <c r="N48" s="26">
        <f>K48/B48*100</f>
        <v>307.435</v>
      </c>
      <c r="O48" s="26">
        <f>K48/E48*100</f>
        <v>307.435</v>
      </c>
      <c r="P48" s="27">
        <f t="shared" si="20"/>
        <v>100.88436043840652</v>
      </c>
      <c r="Q48" s="15">
        <f t="shared" si="3"/>
        <v>304.74</v>
      </c>
    </row>
    <row r="49" spans="1:17" ht="14.25" customHeight="1">
      <c r="A49" s="159" t="s">
        <v>47</v>
      </c>
      <c r="B49" s="6">
        <f t="shared" si="16"/>
        <v>-20000</v>
      </c>
      <c r="C49" s="131"/>
      <c r="D49" s="131">
        <v>-20000</v>
      </c>
      <c r="E49" s="6">
        <f t="shared" si="12"/>
        <v>-20000</v>
      </c>
      <c r="F49" s="131"/>
      <c r="G49" s="131">
        <v>-20000</v>
      </c>
      <c r="H49" s="6">
        <f t="shared" si="13"/>
        <v>-57461</v>
      </c>
      <c r="I49" s="131"/>
      <c r="J49" s="131">
        <v>-57461</v>
      </c>
      <c r="K49" s="6">
        <f aca="true" t="shared" si="22" ref="K49:K56">L49+M49</f>
        <v>-58000</v>
      </c>
      <c r="L49" s="131"/>
      <c r="M49" s="131">
        <v>-58000</v>
      </c>
      <c r="N49" s="22">
        <f>K49/B49*100</f>
        <v>290</v>
      </c>
      <c r="O49" s="22">
        <f>K49/E49*100</f>
        <v>290</v>
      </c>
      <c r="P49" s="7">
        <f t="shared" si="20"/>
        <v>100.93802753171717</v>
      </c>
      <c r="Q49" s="15">
        <f t="shared" si="3"/>
        <v>287.305</v>
      </c>
    </row>
    <row r="50" spans="1:17" ht="23.25">
      <c r="A50" s="159" t="s">
        <v>48</v>
      </c>
      <c r="B50" s="6">
        <f t="shared" si="16"/>
        <v>0</v>
      </c>
      <c r="C50" s="131"/>
      <c r="D50" s="131">
        <v>0</v>
      </c>
      <c r="E50" s="6">
        <f t="shared" si="12"/>
        <v>0</v>
      </c>
      <c r="F50" s="131"/>
      <c r="G50" s="131">
        <v>0</v>
      </c>
      <c r="H50" s="6">
        <f t="shared" si="13"/>
        <v>-3487</v>
      </c>
      <c r="I50" s="131">
        <v>-150</v>
      </c>
      <c r="J50" s="131">
        <v>-3337</v>
      </c>
      <c r="K50" s="6">
        <f t="shared" si="22"/>
        <v>-3487</v>
      </c>
      <c r="L50" s="131"/>
      <c r="M50" s="131">
        <v>-3487</v>
      </c>
      <c r="N50" s="22">
        <v>0</v>
      </c>
      <c r="O50" s="22">
        <v>0</v>
      </c>
      <c r="P50" s="7">
        <f t="shared" si="20"/>
        <v>100</v>
      </c>
      <c r="Q50" s="15">
        <v>0</v>
      </c>
    </row>
    <row r="51" spans="1:17" s="28" customFormat="1" ht="12.75">
      <c r="A51" s="158" t="s">
        <v>234</v>
      </c>
      <c r="B51" s="25">
        <f t="shared" si="16"/>
        <v>47700</v>
      </c>
      <c r="C51" s="132"/>
      <c r="D51" s="132">
        <f>SUM(D52:D55)</f>
        <v>47700</v>
      </c>
      <c r="E51" s="25">
        <f t="shared" si="12"/>
        <v>47700</v>
      </c>
      <c r="F51" s="132"/>
      <c r="G51" s="132">
        <f>SUM(G52:G55)</f>
        <v>47700</v>
      </c>
      <c r="H51" s="25">
        <f t="shared" si="13"/>
        <v>4362</v>
      </c>
      <c r="I51" s="132"/>
      <c r="J51" s="132">
        <f>SUM(J52:J55)</f>
        <v>4362</v>
      </c>
      <c r="K51" s="25">
        <f t="shared" si="22"/>
        <v>46100</v>
      </c>
      <c r="L51" s="132"/>
      <c r="M51" s="132">
        <f>SUM(M52:M55)</f>
        <v>46100</v>
      </c>
      <c r="N51" s="26">
        <f aca="true" t="shared" si="23" ref="N51:N57">K51/B51*100</f>
        <v>96.64570230607966</v>
      </c>
      <c r="O51" s="26">
        <f aca="true" t="shared" si="24" ref="O51:O66">K51/E51*100</f>
        <v>96.64570230607966</v>
      </c>
      <c r="P51" s="27">
        <f t="shared" si="20"/>
        <v>1056.854653828519</v>
      </c>
      <c r="Q51" s="15">
        <f t="shared" si="3"/>
        <v>9.144654088050315</v>
      </c>
    </row>
    <row r="52" spans="1:17" ht="12.75">
      <c r="A52" s="159" t="s">
        <v>49</v>
      </c>
      <c r="B52" s="6">
        <f t="shared" si="16"/>
        <v>41000</v>
      </c>
      <c r="C52" s="131"/>
      <c r="D52" s="131">
        <v>41000</v>
      </c>
      <c r="E52" s="6">
        <f t="shared" si="12"/>
        <v>41000</v>
      </c>
      <c r="F52" s="131"/>
      <c r="G52" s="131">
        <v>41000</v>
      </c>
      <c r="H52" s="6">
        <f t="shared" si="13"/>
        <v>0</v>
      </c>
      <c r="I52" s="131"/>
      <c r="J52" s="131"/>
      <c r="K52" s="6">
        <f t="shared" si="22"/>
        <v>29000</v>
      </c>
      <c r="L52" s="131"/>
      <c r="M52" s="131">
        <v>29000</v>
      </c>
      <c r="N52" s="22">
        <f t="shared" si="23"/>
        <v>70.73170731707317</v>
      </c>
      <c r="O52" s="22">
        <v>0</v>
      </c>
      <c r="P52" s="7">
        <v>0</v>
      </c>
      <c r="Q52" s="15">
        <f t="shared" si="3"/>
        <v>0</v>
      </c>
    </row>
    <row r="53" spans="1:17" ht="23.25" hidden="1">
      <c r="A53" s="159" t="s">
        <v>50</v>
      </c>
      <c r="B53" s="6">
        <f t="shared" si="16"/>
        <v>0</v>
      </c>
      <c r="C53" s="131"/>
      <c r="D53" s="131"/>
      <c r="E53" s="6">
        <f t="shared" si="12"/>
        <v>0</v>
      </c>
      <c r="F53" s="131"/>
      <c r="G53" s="131"/>
      <c r="H53" s="6">
        <f t="shared" si="13"/>
        <v>0</v>
      </c>
      <c r="I53" s="131"/>
      <c r="J53" s="131"/>
      <c r="K53" s="6">
        <f t="shared" si="22"/>
        <v>0</v>
      </c>
      <c r="L53" s="131"/>
      <c r="M53" s="131"/>
      <c r="N53" s="22">
        <v>0</v>
      </c>
      <c r="O53" s="22">
        <v>0</v>
      </c>
      <c r="P53" s="7" t="e">
        <f>K53/H53*100</f>
        <v>#DIV/0!</v>
      </c>
      <c r="Q53" s="15" t="e">
        <f t="shared" si="3"/>
        <v>#DIV/0!</v>
      </c>
    </row>
    <row r="54" spans="1:17" ht="12.75" customHeight="1">
      <c r="A54" s="159" t="s">
        <v>303</v>
      </c>
      <c r="B54" s="6">
        <f t="shared" si="16"/>
        <v>0</v>
      </c>
      <c r="C54" s="131"/>
      <c r="D54" s="131"/>
      <c r="E54" s="6">
        <f t="shared" si="12"/>
        <v>0</v>
      </c>
      <c r="F54" s="131"/>
      <c r="G54" s="131"/>
      <c r="H54" s="6">
        <f t="shared" si="13"/>
        <v>4030</v>
      </c>
      <c r="I54" s="131"/>
      <c r="J54" s="131">
        <v>4030</v>
      </c>
      <c r="K54" s="6">
        <f t="shared" si="22"/>
        <v>0</v>
      </c>
      <c r="L54" s="131"/>
      <c r="M54" s="131"/>
      <c r="N54" s="22">
        <v>0</v>
      </c>
      <c r="O54" s="22">
        <v>0</v>
      </c>
      <c r="P54" s="7">
        <v>0</v>
      </c>
      <c r="Q54" s="15">
        <v>0</v>
      </c>
    </row>
    <row r="55" spans="1:17" ht="12.75" customHeight="1">
      <c r="A55" s="159" t="s">
        <v>51</v>
      </c>
      <c r="B55" s="6">
        <f t="shared" si="16"/>
        <v>6700</v>
      </c>
      <c r="C55" s="131"/>
      <c r="D55" s="131">
        <v>6700</v>
      </c>
      <c r="E55" s="6">
        <f t="shared" si="12"/>
        <v>6700</v>
      </c>
      <c r="F55" s="131"/>
      <c r="G55" s="131">
        <v>6700</v>
      </c>
      <c r="H55" s="6">
        <f t="shared" si="13"/>
        <v>332</v>
      </c>
      <c r="I55" s="131"/>
      <c r="J55" s="131">
        <v>332</v>
      </c>
      <c r="K55" s="6">
        <f t="shared" si="22"/>
        <v>17100</v>
      </c>
      <c r="L55" s="131"/>
      <c r="M55" s="131">
        <v>17100</v>
      </c>
      <c r="N55" s="22">
        <f t="shared" si="23"/>
        <v>255.22388059701493</v>
      </c>
      <c r="O55" s="22">
        <f t="shared" si="24"/>
        <v>255.22388059701493</v>
      </c>
      <c r="P55" s="7">
        <f t="shared" si="20"/>
        <v>5150.6024096385545</v>
      </c>
      <c r="Q55" s="15">
        <f t="shared" si="3"/>
        <v>4.955223880597015</v>
      </c>
    </row>
    <row r="56" spans="1:17" s="28" customFormat="1" ht="12.75">
      <c r="A56" s="158" t="s">
        <v>52</v>
      </c>
      <c r="B56" s="25">
        <f t="shared" si="16"/>
        <v>0</v>
      </c>
      <c r="C56" s="132"/>
      <c r="D56" s="132"/>
      <c r="E56" s="25">
        <f t="shared" si="12"/>
        <v>0</v>
      </c>
      <c r="F56" s="132"/>
      <c r="G56" s="132"/>
      <c r="H56" s="25">
        <f t="shared" si="13"/>
        <v>659</v>
      </c>
      <c r="I56" s="132"/>
      <c r="J56" s="132">
        <v>659</v>
      </c>
      <c r="K56" s="25">
        <f t="shared" si="22"/>
        <v>1200</v>
      </c>
      <c r="L56" s="132"/>
      <c r="M56" s="132">
        <v>1200</v>
      </c>
      <c r="N56" s="26">
        <v>0</v>
      </c>
      <c r="O56" s="26">
        <v>0</v>
      </c>
      <c r="P56" s="27">
        <f t="shared" si="20"/>
        <v>182.09408194233689</v>
      </c>
      <c r="Q56" s="15" t="e">
        <f t="shared" si="3"/>
        <v>#DIV/0!</v>
      </c>
    </row>
    <row r="57" spans="1:17" s="28" customFormat="1" ht="12.75">
      <c r="A57" s="158" t="s">
        <v>89</v>
      </c>
      <c r="B57" s="25">
        <f t="shared" si="16"/>
        <v>16500</v>
      </c>
      <c r="C57" s="132">
        <f>SUM(C58:C62)</f>
        <v>15500</v>
      </c>
      <c r="D57" s="132">
        <f>SUM(D58:D62)</f>
        <v>1000</v>
      </c>
      <c r="E57" s="25">
        <f t="shared" si="12"/>
        <v>75060</v>
      </c>
      <c r="F57" s="132">
        <f>F58</f>
        <v>19400</v>
      </c>
      <c r="G57" s="132">
        <f>SUM(G58:G62)</f>
        <v>55660</v>
      </c>
      <c r="H57" s="25">
        <f t="shared" si="13"/>
        <v>72183</v>
      </c>
      <c r="I57" s="132">
        <f>I58</f>
        <v>17483</v>
      </c>
      <c r="J57" s="132">
        <f>J58</f>
        <v>54700</v>
      </c>
      <c r="K57" s="99">
        <f>K58</f>
        <v>9500</v>
      </c>
      <c r="L57" s="132">
        <f>L58</f>
        <v>8500</v>
      </c>
      <c r="M57" s="132">
        <f>M58</f>
        <v>1000</v>
      </c>
      <c r="N57" s="26">
        <f t="shared" si="23"/>
        <v>57.57575757575758</v>
      </c>
      <c r="O57" s="26">
        <f t="shared" si="24"/>
        <v>12.65654143351985</v>
      </c>
      <c r="P57" s="27">
        <f t="shared" si="20"/>
        <v>13.160993585747335</v>
      </c>
      <c r="Q57" s="15">
        <f t="shared" si="3"/>
        <v>96.16706634692245</v>
      </c>
    </row>
    <row r="58" spans="1:17" ht="23.25">
      <c r="A58" s="159" t="s">
        <v>53</v>
      </c>
      <c r="B58" s="6"/>
      <c r="C58" s="131">
        <v>15500</v>
      </c>
      <c r="D58" s="131">
        <v>1000</v>
      </c>
      <c r="E58" s="6">
        <f t="shared" si="12"/>
        <v>75060</v>
      </c>
      <c r="F58" s="131">
        <v>19400</v>
      </c>
      <c r="G58" s="131">
        <v>55660</v>
      </c>
      <c r="H58" s="6">
        <f t="shared" si="13"/>
        <v>72183</v>
      </c>
      <c r="I58" s="131">
        <v>17483</v>
      </c>
      <c r="J58" s="131">
        <v>54700</v>
      </c>
      <c r="K58" s="6">
        <f>L58+M58</f>
        <v>9500</v>
      </c>
      <c r="L58" s="131">
        <v>8500</v>
      </c>
      <c r="M58" s="131">
        <v>1000</v>
      </c>
      <c r="N58" s="22">
        <v>57.58</v>
      </c>
      <c r="O58" s="22">
        <f t="shared" si="24"/>
        <v>12.65654143351985</v>
      </c>
      <c r="P58" s="7">
        <f t="shared" si="20"/>
        <v>13.160993585747335</v>
      </c>
      <c r="Q58" s="15">
        <f t="shared" si="3"/>
        <v>96.16706634692245</v>
      </c>
    </row>
    <row r="59" spans="1:17" ht="12.75" hidden="1">
      <c r="A59" s="157" t="s">
        <v>54</v>
      </c>
      <c r="B59" s="6">
        <f t="shared" si="16"/>
        <v>0</v>
      </c>
      <c r="C59" s="131"/>
      <c r="D59" s="131"/>
      <c r="E59" s="6">
        <f t="shared" si="12"/>
        <v>0</v>
      </c>
      <c r="F59" s="131"/>
      <c r="G59" s="131"/>
      <c r="H59" s="6">
        <f t="shared" si="13"/>
        <v>0</v>
      </c>
      <c r="I59" s="131"/>
      <c r="J59" s="131"/>
      <c r="K59" s="98"/>
      <c r="L59" s="131"/>
      <c r="M59" s="131"/>
      <c r="N59" s="22">
        <v>0</v>
      </c>
      <c r="O59" s="22" t="e">
        <f t="shared" si="24"/>
        <v>#DIV/0!</v>
      </c>
      <c r="P59" s="7" t="e">
        <f t="shared" si="20"/>
        <v>#DIV/0!</v>
      </c>
      <c r="Q59" s="15" t="e">
        <f t="shared" si="3"/>
        <v>#DIV/0!</v>
      </c>
    </row>
    <row r="60" spans="1:17" ht="12.75">
      <c r="A60" s="158" t="s">
        <v>54</v>
      </c>
      <c r="B60" s="14">
        <f t="shared" si="16"/>
        <v>0</v>
      </c>
      <c r="C60" s="129"/>
      <c r="D60" s="129"/>
      <c r="E60" s="14">
        <f t="shared" si="12"/>
        <v>390</v>
      </c>
      <c r="F60" s="129">
        <f>F61</f>
        <v>390</v>
      </c>
      <c r="G60" s="129"/>
      <c r="H60" s="14">
        <f aca="true" t="shared" si="25" ref="H60:M60">H61</f>
        <v>390</v>
      </c>
      <c r="I60" s="129">
        <f t="shared" si="25"/>
        <v>390</v>
      </c>
      <c r="J60" s="129">
        <f t="shared" si="25"/>
        <v>0</v>
      </c>
      <c r="K60" s="14">
        <f t="shared" si="25"/>
        <v>0</v>
      </c>
      <c r="L60" s="129">
        <f t="shared" si="25"/>
        <v>0</v>
      </c>
      <c r="M60" s="129">
        <f t="shared" si="25"/>
        <v>0</v>
      </c>
      <c r="N60" s="15"/>
      <c r="O60" s="15"/>
      <c r="P60" s="15">
        <f t="shared" si="20"/>
        <v>0</v>
      </c>
      <c r="Q60" s="15">
        <f t="shared" si="3"/>
        <v>100</v>
      </c>
    </row>
    <row r="61" spans="1:17" ht="12.75">
      <c r="A61" s="157" t="s">
        <v>286</v>
      </c>
      <c r="B61" s="6">
        <f t="shared" si="16"/>
        <v>0</v>
      </c>
      <c r="C61" s="131"/>
      <c r="D61" s="131"/>
      <c r="E61" s="6">
        <f t="shared" si="12"/>
        <v>390</v>
      </c>
      <c r="F61" s="131">
        <v>390</v>
      </c>
      <c r="G61" s="131"/>
      <c r="H61" s="6">
        <f>I61+J61</f>
        <v>390</v>
      </c>
      <c r="I61" s="131">
        <v>390</v>
      </c>
      <c r="J61" s="131"/>
      <c r="K61" s="6">
        <f>L61+M61</f>
        <v>0</v>
      </c>
      <c r="L61" s="131"/>
      <c r="M61" s="131"/>
      <c r="N61" s="22"/>
      <c r="O61" s="22"/>
      <c r="P61" s="7"/>
      <c r="Q61" s="15">
        <f t="shared" si="3"/>
        <v>100</v>
      </c>
    </row>
    <row r="62" spans="1:17" ht="23.25" hidden="1">
      <c r="A62" s="159" t="s">
        <v>55</v>
      </c>
      <c r="B62" s="6">
        <f t="shared" si="16"/>
        <v>0</v>
      </c>
      <c r="C62" s="131"/>
      <c r="D62" s="131"/>
      <c r="E62" s="6">
        <f t="shared" si="12"/>
        <v>0</v>
      </c>
      <c r="F62" s="131"/>
      <c r="G62" s="131"/>
      <c r="H62" s="6">
        <f t="shared" si="13"/>
        <v>0</v>
      </c>
      <c r="I62" s="131"/>
      <c r="J62" s="131"/>
      <c r="K62" s="98"/>
      <c r="L62" s="131"/>
      <c r="M62" s="131"/>
      <c r="N62" s="22">
        <v>0</v>
      </c>
      <c r="O62" s="22" t="e">
        <f t="shared" si="24"/>
        <v>#DIV/0!</v>
      </c>
      <c r="P62" s="7" t="e">
        <f t="shared" si="20"/>
        <v>#DIV/0!</v>
      </c>
      <c r="Q62" s="15" t="e">
        <f t="shared" si="3"/>
        <v>#DIV/0!</v>
      </c>
    </row>
    <row r="63" spans="1:17" s="16" customFormat="1" ht="12.75">
      <c r="A63" s="158" t="s">
        <v>56</v>
      </c>
      <c r="B63" s="14">
        <f aca="true" t="shared" si="26" ref="B63:G63">B64+B65+B66+B68+B70+B67</f>
        <v>5488715</v>
      </c>
      <c r="C63" s="129">
        <f t="shared" si="26"/>
        <v>4444115</v>
      </c>
      <c r="D63" s="129">
        <f t="shared" si="26"/>
        <v>1044600</v>
      </c>
      <c r="E63" s="14">
        <f t="shared" si="26"/>
        <v>7168310</v>
      </c>
      <c r="F63" s="129">
        <f t="shared" si="26"/>
        <v>5369544</v>
      </c>
      <c r="G63" s="129">
        <f t="shared" si="26"/>
        <v>1798766</v>
      </c>
      <c r="H63" s="14">
        <f>H64+H65+H66+H68+H70+H67+H69</f>
        <v>7168271</v>
      </c>
      <c r="I63" s="129">
        <f>SUM(I64:I70)</f>
        <v>5369544</v>
      </c>
      <c r="J63" s="129">
        <f>J64+J65+J66+J68+J70+J67+J69</f>
        <v>1798727</v>
      </c>
      <c r="K63" s="14">
        <f>K64+K65+K66+K68+K70+K67+K69</f>
        <v>5741139</v>
      </c>
      <c r="L63" s="129">
        <f>SUM(L64:L70)</f>
        <v>4582139</v>
      </c>
      <c r="M63" s="129">
        <f>M64+M65+M66+M68+M70+M67+M69</f>
        <v>1159000</v>
      </c>
      <c r="N63" s="15">
        <f>K63/B63*100</f>
        <v>104.59896350967395</v>
      </c>
      <c r="O63" s="15">
        <f t="shared" si="24"/>
        <v>80.09055132939284</v>
      </c>
      <c r="P63" s="15">
        <f t="shared" si="20"/>
        <v>80.09098707345188</v>
      </c>
      <c r="Q63" s="15">
        <f t="shared" si="3"/>
        <v>99.99945593870801</v>
      </c>
    </row>
    <row r="64" spans="1:17" ht="12.75">
      <c r="A64" s="157" t="s">
        <v>57</v>
      </c>
      <c r="B64" s="6">
        <f aca="true" t="shared" si="27" ref="B64:B70">C64+D64</f>
        <v>4444115</v>
      </c>
      <c r="C64" s="131">
        <v>4444115</v>
      </c>
      <c r="D64" s="131"/>
      <c r="E64" s="6">
        <f aca="true" t="shared" si="28" ref="E64:E70">F64+G64</f>
        <v>4668233</v>
      </c>
      <c r="F64" s="131">
        <v>4668233</v>
      </c>
      <c r="G64" s="131"/>
      <c r="H64" s="6">
        <f aca="true" t="shared" si="29" ref="H64:H70">I64+J64</f>
        <v>4668233</v>
      </c>
      <c r="I64" s="131">
        <v>4668233</v>
      </c>
      <c r="J64" s="131"/>
      <c r="K64" s="6">
        <f aca="true" t="shared" si="30" ref="K64:K70">L64+M64</f>
        <v>4582139</v>
      </c>
      <c r="L64" s="131">
        <v>4582139</v>
      </c>
      <c r="M64" s="131"/>
      <c r="N64" s="22">
        <f>K64/B64*100</f>
        <v>103.1057702152172</v>
      </c>
      <c r="O64" s="22">
        <f t="shared" si="24"/>
        <v>98.15574758157958</v>
      </c>
      <c r="P64" s="7">
        <f t="shared" si="20"/>
        <v>98.15574758157958</v>
      </c>
      <c r="Q64" s="15">
        <f t="shared" si="3"/>
        <v>100</v>
      </c>
    </row>
    <row r="65" spans="1:17" ht="12.75">
      <c r="A65" s="157" t="s">
        <v>58</v>
      </c>
      <c r="B65" s="6">
        <f t="shared" si="27"/>
        <v>572000</v>
      </c>
      <c r="C65" s="131"/>
      <c r="D65" s="131">
        <v>572000</v>
      </c>
      <c r="E65" s="6">
        <f t="shared" si="28"/>
        <v>572000</v>
      </c>
      <c r="F65" s="131"/>
      <c r="G65" s="131">
        <v>572000</v>
      </c>
      <c r="H65" s="6">
        <f t="shared" si="29"/>
        <v>572000</v>
      </c>
      <c r="I65" s="131"/>
      <c r="J65" s="131">
        <v>572000</v>
      </c>
      <c r="K65" s="6">
        <f t="shared" si="30"/>
        <v>639900</v>
      </c>
      <c r="L65" s="131"/>
      <c r="M65" s="131">
        <v>639900</v>
      </c>
      <c r="N65" s="22">
        <f>K65/B65*100</f>
        <v>111.87062937062937</v>
      </c>
      <c r="O65" s="22">
        <f t="shared" si="24"/>
        <v>111.87062937062937</v>
      </c>
      <c r="P65" s="7">
        <f t="shared" si="20"/>
        <v>111.87062937062937</v>
      </c>
      <c r="Q65" s="15">
        <f t="shared" si="3"/>
        <v>100</v>
      </c>
    </row>
    <row r="66" spans="1:17" ht="12.75">
      <c r="A66" s="157" t="s">
        <v>59</v>
      </c>
      <c r="B66" s="6">
        <f t="shared" si="27"/>
        <v>472600</v>
      </c>
      <c r="C66" s="131"/>
      <c r="D66" s="131">
        <v>472600</v>
      </c>
      <c r="E66" s="6">
        <f t="shared" si="28"/>
        <v>1226766</v>
      </c>
      <c r="F66" s="131"/>
      <c r="G66" s="131">
        <v>1226766</v>
      </c>
      <c r="H66" s="6">
        <f t="shared" si="29"/>
        <v>1226727</v>
      </c>
      <c r="I66" s="131"/>
      <c r="J66" s="131">
        <v>1226727</v>
      </c>
      <c r="K66" s="6">
        <f t="shared" si="30"/>
        <v>519100</v>
      </c>
      <c r="L66" s="131"/>
      <c r="M66" s="133">
        <v>519100</v>
      </c>
      <c r="N66" s="22">
        <f>K66/B66*100</f>
        <v>109.83918747355057</v>
      </c>
      <c r="O66" s="22">
        <f t="shared" si="24"/>
        <v>42.3145082273229</v>
      </c>
      <c r="P66" s="7">
        <f t="shared" si="20"/>
        <v>42.315853486554055</v>
      </c>
      <c r="Q66" s="15">
        <f t="shared" si="3"/>
        <v>99.99682090961113</v>
      </c>
    </row>
    <row r="67" spans="1:17" ht="23.25">
      <c r="A67" s="159" t="s">
        <v>60</v>
      </c>
      <c r="B67" s="6">
        <f t="shared" si="27"/>
        <v>0</v>
      </c>
      <c r="C67" s="131"/>
      <c r="D67" s="131"/>
      <c r="E67" s="6">
        <f t="shared" si="28"/>
        <v>633246</v>
      </c>
      <c r="F67" s="131">
        <v>633246</v>
      </c>
      <c r="G67" s="131"/>
      <c r="H67" s="6">
        <f t="shared" si="29"/>
        <v>633246</v>
      </c>
      <c r="I67" s="131">
        <v>633246</v>
      </c>
      <c r="J67" s="131"/>
      <c r="K67" s="6">
        <f t="shared" si="30"/>
        <v>0</v>
      </c>
      <c r="L67" s="131"/>
      <c r="M67" s="131"/>
      <c r="N67" s="22">
        <v>0</v>
      </c>
      <c r="O67" s="22">
        <v>0</v>
      </c>
      <c r="P67" s="7">
        <v>0</v>
      </c>
      <c r="Q67" s="15">
        <f t="shared" si="3"/>
        <v>100</v>
      </c>
    </row>
    <row r="68" spans="1:17" ht="23.25">
      <c r="A68" s="159" t="s">
        <v>61</v>
      </c>
      <c r="B68" s="6">
        <f t="shared" si="27"/>
        <v>0</v>
      </c>
      <c r="C68" s="131"/>
      <c r="D68" s="131"/>
      <c r="E68" s="6">
        <f t="shared" si="28"/>
        <v>68065</v>
      </c>
      <c r="F68" s="131">
        <v>68065</v>
      </c>
      <c r="G68" s="131"/>
      <c r="H68" s="6">
        <f t="shared" si="29"/>
        <v>68065</v>
      </c>
      <c r="I68" s="131">
        <v>68065</v>
      </c>
      <c r="J68" s="131"/>
      <c r="K68" s="6">
        <f t="shared" si="30"/>
        <v>0</v>
      </c>
      <c r="L68" s="131"/>
      <c r="M68" s="131"/>
      <c r="N68" s="22">
        <v>0</v>
      </c>
      <c r="O68" s="22">
        <f>K68/E68*100</f>
        <v>0</v>
      </c>
      <c r="P68" s="7">
        <f aca="true" t="shared" si="31" ref="P68:P101">K68/H68*100</f>
        <v>0</v>
      </c>
      <c r="Q68" s="15">
        <f t="shared" si="3"/>
        <v>100</v>
      </c>
    </row>
    <row r="69" spans="1:17" ht="12.75" hidden="1">
      <c r="A69" s="159" t="s">
        <v>265</v>
      </c>
      <c r="B69" s="6">
        <f t="shared" si="27"/>
        <v>0</v>
      </c>
      <c r="C69" s="131"/>
      <c r="D69" s="131"/>
      <c r="E69" s="6">
        <f t="shared" si="28"/>
        <v>0</v>
      </c>
      <c r="F69" s="131"/>
      <c r="G69" s="131"/>
      <c r="H69" s="6">
        <f t="shared" si="29"/>
        <v>0</v>
      </c>
      <c r="I69" s="131"/>
      <c r="J69" s="131"/>
      <c r="K69" s="6">
        <f t="shared" si="30"/>
        <v>0</v>
      </c>
      <c r="L69" s="131"/>
      <c r="M69" s="131"/>
      <c r="N69" s="22"/>
      <c r="O69" s="22"/>
      <c r="P69" s="7"/>
      <c r="Q69" s="15">
        <v>0</v>
      </c>
    </row>
    <row r="70" spans="1:17" ht="12.75" hidden="1">
      <c r="A70" s="157" t="s">
        <v>263</v>
      </c>
      <c r="B70" s="6">
        <f t="shared" si="27"/>
        <v>0</v>
      </c>
      <c r="C70" s="131"/>
      <c r="D70" s="131"/>
      <c r="E70" s="6">
        <f t="shared" si="28"/>
        <v>0</v>
      </c>
      <c r="F70" s="131"/>
      <c r="G70" s="131"/>
      <c r="H70" s="6">
        <f t="shared" si="29"/>
        <v>0</v>
      </c>
      <c r="I70" s="131"/>
      <c r="J70" s="131"/>
      <c r="K70" s="6">
        <f t="shared" si="30"/>
        <v>0</v>
      </c>
      <c r="L70" s="131"/>
      <c r="M70" s="131"/>
      <c r="N70" s="22">
        <v>0</v>
      </c>
      <c r="O70" s="22">
        <v>0</v>
      </c>
      <c r="P70" s="7">
        <v>0</v>
      </c>
      <c r="Q70" s="15">
        <v>0</v>
      </c>
    </row>
    <row r="71" spans="1:17" s="16" customFormat="1" ht="27" customHeight="1">
      <c r="A71" s="155" t="s">
        <v>278</v>
      </c>
      <c r="B71" s="14">
        <f>B72+B76+B80</f>
        <v>-102703</v>
      </c>
      <c r="C71" s="129">
        <f>C72+C76+C80</f>
        <v>0</v>
      </c>
      <c r="D71" s="129">
        <f>D72+D76+D80</f>
        <v>-102703</v>
      </c>
      <c r="E71" s="14">
        <f>E72+E76+E80</f>
        <v>389735</v>
      </c>
      <c r="F71" s="129">
        <f>F72+F76+F80</f>
        <v>204366</v>
      </c>
      <c r="G71" s="129">
        <f>G72+G76+G80+G79</f>
        <v>190361</v>
      </c>
      <c r="H71" s="14">
        <f>H72+H76+H80</f>
        <v>254073</v>
      </c>
      <c r="I71" s="129">
        <f>I72+I76+I80</f>
        <v>204326</v>
      </c>
      <c r="J71" s="129">
        <f>J72+J76+J80+J79</f>
        <v>54739</v>
      </c>
      <c r="K71" s="14">
        <f>K72+K76+K80</f>
        <v>-96028</v>
      </c>
      <c r="L71" s="129">
        <f>L72+L76+L80</f>
        <v>0</v>
      </c>
      <c r="M71" s="129">
        <f>M72+M76+M80+M79</f>
        <v>-96028</v>
      </c>
      <c r="N71" s="15">
        <v>0</v>
      </c>
      <c r="O71" s="15">
        <f>K71/E71*100</f>
        <v>-24.639306195235225</v>
      </c>
      <c r="P71" s="15">
        <f t="shared" si="31"/>
        <v>-37.79543674455766</v>
      </c>
      <c r="Q71" s="15">
        <f t="shared" si="3"/>
        <v>65.1912196749073</v>
      </c>
    </row>
    <row r="72" spans="1:17" s="28" customFormat="1" ht="12.75">
      <c r="A72" s="158" t="s">
        <v>62</v>
      </c>
      <c r="B72" s="25">
        <f aca="true" t="shared" si="32" ref="B72:B86">C72+D72</f>
        <v>0</v>
      </c>
      <c r="C72" s="132"/>
      <c r="D72" s="132"/>
      <c r="E72" s="25">
        <f aca="true" t="shared" si="33" ref="E72:E86">F72+G72</f>
        <v>492438</v>
      </c>
      <c r="F72" s="132">
        <f>SUM(F73:F75)</f>
        <v>204366</v>
      </c>
      <c r="G72" s="132">
        <f>SUM(G73:G75)</f>
        <v>288072</v>
      </c>
      <c r="H72" s="25">
        <f aca="true" t="shared" si="34" ref="H72:H84">I72+J72</f>
        <v>361451</v>
      </c>
      <c r="I72" s="132">
        <f>SUM(I73:I75)</f>
        <v>204366</v>
      </c>
      <c r="J72" s="132">
        <f>SUM(J73:J75)</f>
        <v>157085</v>
      </c>
      <c r="K72" s="25">
        <f aca="true" t="shared" si="35" ref="K72:K79">L72+M72</f>
        <v>-88325</v>
      </c>
      <c r="L72" s="132">
        <f>SUM(L73:L75)</f>
        <v>0</v>
      </c>
      <c r="M72" s="132">
        <f>SUM(M73:M75)</f>
        <v>-88325</v>
      </c>
      <c r="N72" s="26">
        <v>0</v>
      </c>
      <c r="O72" s="26">
        <f>K72/E72*100</f>
        <v>-17.936268119032245</v>
      </c>
      <c r="P72" s="27">
        <f t="shared" si="31"/>
        <v>-24.436230637071137</v>
      </c>
      <c r="Q72" s="15">
        <f t="shared" si="3"/>
        <v>73.40030623144436</v>
      </c>
    </row>
    <row r="73" spans="1:17" ht="12.75">
      <c r="A73" s="159" t="s">
        <v>63</v>
      </c>
      <c r="B73" s="6">
        <f t="shared" si="32"/>
        <v>0</v>
      </c>
      <c r="C73" s="131"/>
      <c r="D73" s="131"/>
      <c r="E73" s="6">
        <f t="shared" si="33"/>
        <v>421971</v>
      </c>
      <c r="F73" s="131">
        <v>133899</v>
      </c>
      <c r="G73" s="131">
        <v>288072</v>
      </c>
      <c r="H73" s="6">
        <f t="shared" si="34"/>
        <v>421971</v>
      </c>
      <c r="I73" s="131">
        <v>133899</v>
      </c>
      <c r="J73" s="131">
        <v>288072</v>
      </c>
      <c r="K73" s="6">
        <f t="shared" si="35"/>
        <v>0</v>
      </c>
      <c r="L73" s="131"/>
      <c r="M73" s="131"/>
      <c r="N73" s="22">
        <v>0</v>
      </c>
      <c r="O73" s="22">
        <f>K73/E73*100</f>
        <v>0</v>
      </c>
      <c r="P73" s="7">
        <f t="shared" si="31"/>
        <v>0</v>
      </c>
      <c r="Q73" s="15">
        <f t="shared" si="3"/>
        <v>100</v>
      </c>
    </row>
    <row r="74" spans="1:17" ht="12.75">
      <c r="A74" s="159" t="s">
        <v>64</v>
      </c>
      <c r="B74" s="6">
        <f t="shared" si="32"/>
        <v>0</v>
      </c>
      <c r="C74" s="131"/>
      <c r="D74" s="131"/>
      <c r="E74" s="6">
        <f t="shared" si="33"/>
        <v>0</v>
      </c>
      <c r="F74" s="131"/>
      <c r="G74" s="131"/>
      <c r="H74" s="6">
        <f t="shared" si="34"/>
        <v>-130987</v>
      </c>
      <c r="I74" s="131"/>
      <c r="J74" s="131">
        <v>-130987</v>
      </c>
      <c r="K74" s="6">
        <f t="shared" si="35"/>
        <v>-88325</v>
      </c>
      <c r="L74" s="131"/>
      <c r="M74" s="131">
        <v>-88325</v>
      </c>
      <c r="N74" s="22">
        <v>0</v>
      </c>
      <c r="O74" s="22">
        <v>0</v>
      </c>
      <c r="P74" s="7">
        <f t="shared" si="31"/>
        <v>67.43035568415186</v>
      </c>
      <c r="Q74" s="15">
        <v>0</v>
      </c>
    </row>
    <row r="75" spans="1:17" ht="12.75" customHeight="1">
      <c r="A75" s="159" t="s">
        <v>235</v>
      </c>
      <c r="B75" s="6">
        <f t="shared" si="32"/>
        <v>0</v>
      </c>
      <c r="C75" s="131"/>
      <c r="D75" s="131"/>
      <c r="E75" s="6">
        <f t="shared" si="33"/>
        <v>70467</v>
      </c>
      <c r="F75" s="131">
        <v>70467</v>
      </c>
      <c r="G75" s="131"/>
      <c r="H75" s="6">
        <f t="shared" si="34"/>
        <v>70467</v>
      </c>
      <c r="I75" s="131">
        <v>70467</v>
      </c>
      <c r="J75" s="131"/>
      <c r="K75" s="6">
        <f t="shared" si="35"/>
        <v>0</v>
      </c>
      <c r="L75" s="131"/>
      <c r="M75" s="131"/>
      <c r="N75" s="22">
        <v>0</v>
      </c>
      <c r="O75" s="22">
        <f>K75/E75*100</f>
        <v>0</v>
      </c>
      <c r="P75" s="7">
        <f t="shared" si="31"/>
        <v>0</v>
      </c>
      <c r="Q75" s="15">
        <f t="shared" si="3"/>
        <v>100</v>
      </c>
    </row>
    <row r="76" spans="1:17" s="28" customFormat="1" ht="12.75">
      <c r="A76" s="158" t="s">
        <v>279</v>
      </c>
      <c r="B76" s="25">
        <f t="shared" si="32"/>
        <v>-102703</v>
      </c>
      <c r="C76" s="132">
        <f>SUM(C77:C79)</f>
        <v>0</v>
      </c>
      <c r="D76" s="132">
        <f>SUM(D77:D78)</f>
        <v>-102703</v>
      </c>
      <c r="E76" s="25">
        <f t="shared" si="33"/>
        <v>-102703</v>
      </c>
      <c r="F76" s="132">
        <f>SUM(F77:F79)</f>
        <v>0</v>
      </c>
      <c r="G76" s="132">
        <f>SUM(G77:G78)</f>
        <v>-102703</v>
      </c>
      <c r="H76" s="25">
        <f t="shared" si="34"/>
        <v>-107378</v>
      </c>
      <c r="I76" s="132">
        <f>SUM(I77:I78)</f>
        <v>-40</v>
      </c>
      <c r="J76" s="132">
        <f>SUM(J77:J78)</f>
        <v>-107338</v>
      </c>
      <c r="K76" s="25">
        <f t="shared" si="35"/>
        <v>-7703</v>
      </c>
      <c r="L76" s="132">
        <f>SUM(L77:L78)</f>
        <v>0</v>
      </c>
      <c r="M76" s="132">
        <f>SUM(M77:M78)</f>
        <v>-7703</v>
      </c>
      <c r="N76" s="26">
        <v>0</v>
      </c>
      <c r="O76" s="26">
        <v>0</v>
      </c>
      <c r="P76" s="27">
        <f t="shared" si="31"/>
        <v>7.1737227365009595</v>
      </c>
      <c r="Q76" s="15">
        <v>0</v>
      </c>
    </row>
    <row r="77" spans="1:17" s="125" customFormat="1" ht="12.75">
      <c r="A77" s="172" t="s">
        <v>65</v>
      </c>
      <c r="B77" s="131">
        <f t="shared" si="32"/>
        <v>0</v>
      </c>
      <c r="C77" s="131"/>
      <c r="D77" s="131"/>
      <c r="E77" s="131">
        <f t="shared" si="33"/>
        <v>0</v>
      </c>
      <c r="F77" s="131"/>
      <c r="G77" s="131"/>
      <c r="H77" s="131">
        <f t="shared" si="34"/>
        <v>0</v>
      </c>
      <c r="I77" s="131"/>
      <c r="J77" s="131"/>
      <c r="K77" s="131">
        <f t="shared" si="35"/>
        <v>0</v>
      </c>
      <c r="L77" s="131"/>
      <c r="M77" s="131"/>
      <c r="N77" s="169">
        <v>0</v>
      </c>
      <c r="O77" s="169">
        <v>0</v>
      </c>
      <c r="P77" s="170">
        <v>0</v>
      </c>
      <c r="Q77" s="171">
        <v>0</v>
      </c>
    </row>
    <row r="78" spans="1:17" s="125" customFormat="1" ht="12.75">
      <c r="A78" s="172" t="s">
        <v>66</v>
      </c>
      <c r="B78" s="131">
        <f t="shared" si="32"/>
        <v>-102703</v>
      </c>
      <c r="C78" s="131"/>
      <c r="D78" s="131">
        <v>-102703</v>
      </c>
      <c r="E78" s="131">
        <f t="shared" si="33"/>
        <v>-102703</v>
      </c>
      <c r="F78" s="131"/>
      <c r="G78" s="131">
        <v>-102703</v>
      </c>
      <c r="H78" s="131">
        <f t="shared" si="34"/>
        <v>-107378</v>
      </c>
      <c r="I78" s="131">
        <v>-40</v>
      </c>
      <c r="J78" s="131">
        <v>-107338</v>
      </c>
      <c r="K78" s="131">
        <f t="shared" si="35"/>
        <v>-7703</v>
      </c>
      <c r="L78" s="131"/>
      <c r="M78" s="131">
        <v>-7703</v>
      </c>
      <c r="N78" s="169">
        <v>0</v>
      </c>
      <c r="O78" s="169">
        <v>0</v>
      </c>
      <c r="P78" s="170">
        <f t="shared" si="31"/>
        <v>7.1737227365009595</v>
      </c>
      <c r="Q78" s="171"/>
    </row>
    <row r="79" spans="1:17" ht="12.75">
      <c r="A79" s="155" t="s">
        <v>67</v>
      </c>
      <c r="B79" s="14">
        <f>C79+D79</f>
        <v>0</v>
      </c>
      <c r="C79" s="129"/>
      <c r="D79" s="129">
        <f>D82</f>
        <v>0</v>
      </c>
      <c r="E79" s="14">
        <f>F79+G79</f>
        <v>4992</v>
      </c>
      <c r="F79" s="129">
        <f>F82</f>
        <v>0</v>
      </c>
      <c r="G79" s="129">
        <f>G82</f>
        <v>4992</v>
      </c>
      <c r="H79" s="14">
        <f t="shared" si="34"/>
        <v>4992</v>
      </c>
      <c r="I79" s="129"/>
      <c r="J79" s="129">
        <f>J82</f>
        <v>4992</v>
      </c>
      <c r="K79" s="14">
        <f t="shared" si="35"/>
        <v>0</v>
      </c>
      <c r="L79" s="129"/>
      <c r="M79" s="129">
        <f>M82</f>
        <v>0</v>
      </c>
      <c r="N79" s="15">
        <v>0</v>
      </c>
      <c r="O79" s="15">
        <v>0</v>
      </c>
      <c r="P79" s="15">
        <v>0</v>
      </c>
      <c r="Q79" s="15">
        <v>0</v>
      </c>
    </row>
    <row r="80" spans="1:17" ht="12.75" hidden="1">
      <c r="A80" s="157" t="s">
        <v>67</v>
      </c>
      <c r="B80" s="6">
        <f t="shared" si="32"/>
        <v>0</v>
      </c>
      <c r="C80" s="131"/>
      <c r="D80" s="131"/>
      <c r="E80" s="6">
        <f t="shared" si="33"/>
        <v>0</v>
      </c>
      <c r="F80" s="131"/>
      <c r="G80" s="131"/>
      <c r="H80" s="6">
        <f t="shared" si="34"/>
        <v>0</v>
      </c>
      <c r="I80" s="131"/>
      <c r="J80" s="131"/>
      <c r="K80" s="98"/>
      <c r="L80" s="131"/>
      <c r="M80" s="131"/>
      <c r="N80" s="22">
        <v>0</v>
      </c>
      <c r="O80" s="22" t="e">
        <f>K80/E80*100</f>
        <v>#DIV/0!</v>
      </c>
      <c r="P80" s="7" t="e">
        <f t="shared" si="31"/>
        <v>#DIV/0!</v>
      </c>
      <c r="Q80" s="15" t="e">
        <f aca="true" t="shared" si="36" ref="Q80:Q104">H80/E80*100</f>
        <v>#DIV/0!</v>
      </c>
    </row>
    <row r="81" spans="1:17" ht="12.75" hidden="1">
      <c r="A81" s="159" t="s">
        <v>68</v>
      </c>
      <c r="B81" s="6">
        <f t="shared" si="32"/>
        <v>0</v>
      </c>
      <c r="C81" s="131"/>
      <c r="D81" s="131"/>
      <c r="E81" s="6">
        <f t="shared" si="33"/>
        <v>0</v>
      </c>
      <c r="F81" s="131"/>
      <c r="G81" s="131"/>
      <c r="H81" s="6">
        <f t="shared" si="34"/>
        <v>0</v>
      </c>
      <c r="I81" s="131"/>
      <c r="J81" s="131"/>
      <c r="K81" s="98"/>
      <c r="L81" s="131"/>
      <c r="M81" s="131"/>
      <c r="N81" s="22">
        <v>0</v>
      </c>
      <c r="O81" s="22" t="e">
        <f>K81/E81*100</f>
        <v>#DIV/0!</v>
      </c>
      <c r="P81" s="7" t="e">
        <f t="shared" si="31"/>
        <v>#DIV/0!</v>
      </c>
      <c r="Q81" s="15" t="e">
        <f t="shared" si="36"/>
        <v>#DIV/0!</v>
      </c>
    </row>
    <row r="82" spans="1:17" ht="12.75">
      <c r="A82" s="159" t="s">
        <v>68</v>
      </c>
      <c r="B82" s="6"/>
      <c r="C82" s="131"/>
      <c r="D82" s="131"/>
      <c r="E82" s="6"/>
      <c r="F82" s="131"/>
      <c r="G82" s="131">
        <v>4992</v>
      </c>
      <c r="H82" s="18">
        <f t="shared" si="34"/>
        <v>4992</v>
      </c>
      <c r="I82" s="131"/>
      <c r="J82" s="131">
        <v>4992</v>
      </c>
      <c r="K82" s="18">
        <f>L82+M82</f>
        <v>0</v>
      </c>
      <c r="L82" s="131"/>
      <c r="M82" s="131"/>
      <c r="N82" s="22"/>
      <c r="O82" s="22"/>
      <c r="P82" s="7"/>
      <c r="Q82" s="15"/>
    </row>
    <row r="83" spans="1:17" s="28" customFormat="1" ht="12.75">
      <c r="A83" s="155" t="s">
        <v>69</v>
      </c>
      <c r="B83" s="25">
        <f t="shared" si="32"/>
        <v>-1600928</v>
      </c>
      <c r="C83" s="132">
        <f>C84</f>
        <v>10305</v>
      </c>
      <c r="D83" s="129">
        <f>D84</f>
        <v>-1611233</v>
      </c>
      <c r="E83" s="25">
        <f>F83+G83</f>
        <v>-1600928</v>
      </c>
      <c r="F83" s="132">
        <f>F84</f>
        <v>10305</v>
      </c>
      <c r="G83" s="129">
        <f>G84</f>
        <v>-1611233</v>
      </c>
      <c r="H83" s="25">
        <f t="shared" si="34"/>
        <v>-61210</v>
      </c>
      <c r="I83" s="132">
        <f>I84</f>
        <v>8594</v>
      </c>
      <c r="J83" s="129">
        <f>J84</f>
        <v>-69804</v>
      </c>
      <c r="K83" s="25">
        <f>L83+M83</f>
        <v>-189887</v>
      </c>
      <c r="L83" s="132">
        <f>L84</f>
        <v>14312</v>
      </c>
      <c r="M83" s="129">
        <f>M84</f>
        <v>-204199</v>
      </c>
      <c r="N83" s="15">
        <v>0</v>
      </c>
      <c r="O83" s="15">
        <v>0</v>
      </c>
      <c r="P83" s="7">
        <v>0</v>
      </c>
      <c r="Q83" s="15">
        <f t="shared" si="36"/>
        <v>3.8234074236942575</v>
      </c>
    </row>
    <row r="84" spans="1:17" s="28" customFormat="1" ht="25.5" customHeight="1">
      <c r="A84" s="155" t="s">
        <v>280</v>
      </c>
      <c r="B84" s="25">
        <f t="shared" si="32"/>
        <v>-1600928</v>
      </c>
      <c r="C84" s="132">
        <f>SUM(C85:C86)</f>
        <v>10305</v>
      </c>
      <c r="D84" s="132">
        <f>SUM(D85:D86)</f>
        <v>-1611233</v>
      </c>
      <c r="E84" s="25">
        <f t="shared" si="33"/>
        <v>-1600928</v>
      </c>
      <c r="F84" s="132">
        <f>SUM(F85:F86)</f>
        <v>10305</v>
      </c>
      <c r="G84" s="132">
        <f>SUM(G85:G86)</f>
        <v>-1611233</v>
      </c>
      <c r="H84" s="25">
        <f t="shared" si="34"/>
        <v>-61210</v>
      </c>
      <c r="I84" s="132">
        <f>SUM(I85:I86)</f>
        <v>8594</v>
      </c>
      <c r="J84" s="132">
        <f>SUM(J85:J86)</f>
        <v>-69804</v>
      </c>
      <c r="K84" s="25">
        <f>L84+M84</f>
        <v>-189887</v>
      </c>
      <c r="L84" s="132">
        <f>SUM(L85:L86)</f>
        <v>14312</v>
      </c>
      <c r="M84" s="132">
        <f>SUM(M85:M86)</f>
        <v>-204199</v>
      </c>
      <c r="N84" s="26">
        <v>0</v>
      </c>
      <c r="O84" s="26">
        <v>0</v>
      </c>
      <c r="P84" s="7">
        <v>0</v>
      </c>
      <c r="Q84" s="15">
        <f t="shared" si="36"/>
        <v>3.8234074236942575</v>
      </c>
    </row>
    <row r="85" spans="1:17" s="125" customFormat="1" ht="12.75" customHeight="1" hidden="1">
      <c r="A85" s="172" t="s">
        <v>70</v>
      </c>
      <c r="B85" s="131">
        <f t="shared" si="32"/>
        <v>10305</v>
      </c>
      <c r="C85" s="131">
        <v>10305</v>
      </c>
      <c r="D85" s="131"/>
      <c r="E85" s="131">
        <f t="shared" si="33"/>
        <v>10305</v>
      </c>
      <c r="F85" s="131">
        <v>10305</v>
      </c>
      <c r="G85" s="131"/>
      <c r="H85" s="131">
        <f>I85+J85</f>
        <v>8594</v>
      </c>
      <c r="I85" s="131">
        <v>8594</v>
      </c>
      <c r="J85" s="131"/>
      <c r="K85" s="131">
        <f>L85+M85</f>
        <v>71428</v>
      </c>
      <c r="L85" s="131">
        <v>14312</v>
      </c>
      <c r="M85" s="131">
        <v>57116</v>
      </c>
      <c r="N85" s="169">
        <v>0</v>
      </c>
      <c r="O85" s="169">
        <v>0</v>
      </c>
      <c r="P85" s="170">
        <v>0</v>
      </c>
      <c r="Q85" s="171">
        <f t="shared" si="36"/>
        <v>83.39640950994662</v>
      </c>
    </row>
    <row r="86" spans="1:17" s="125" customFormat="1" ht="12.75" customHeight="1" hidden="1">
      <c r="A86" s="172" t="s">
        <v>71</v>
      </c>
      <c r="B86" s="131">
        <f t="shared" si="32"/>
        <v>-1611233</v>
      </c>
      <c r="C86" s="131"/>
      <c r="D86" s="131">
        <v>-1611233</v>
      </c>
      <c r="E86" s="131">
        <f t="shared" si="33"/>
        <v>-1611233</v>
      </c>
      <c r="F86" s="131"/>
      <c r="G86" s="131">
        <v>-1611233</v>
      </c>
      <c r="H86" s="131">
        <f>I86+J86</f>
        <v>-69804</v>
      </c>
      <c r="I86" s="131"/>
      <c r="J86" s="131">
        <v>-69804</v>
      </c>
      <c r="K86" s="131">
        <f>L86+M86</f>
        <v>-261315</v>
      </c>
      <c r="L86" s="131"/>
      <c r="M86" s="131">
        <v>-261315</v>
      </c>
      <c r="N86" s="169">
        <v>0</v>
      </c>
      <c r="O86" s="169">
        <v>0</v>
      </c>
      <c r="P86" s="170">
        <f t="shared" si="31"/>
        <v>374.35533780299124</v>
      </c>
      <c r="Q86" s="171">
        <f t="shared" si="36"/>
        <v>4.3323343054666825</v>
      </c>
    </row>
    <row r="87" spans="1:17" s="16" customFormat="1" ht="12.75">
      <c r="A87" s="158" t="s">
        <v>236</v>
      </c>
      <c r="B87" s="14">
        <f>B89+B95+B96+B88+B92</f>
        <v>1912429</v>
      </c>
      <c r="C87" s="129">
        <f>C89+C95+C96+C88+C92</f>
        <v>153239</v>
      </c>
      <c r="D87" s="129">
        <f>D89+D95+D96+D88+D92</f>
        <v>1759190</v>
      </c>
      <c r="E87" s="14">
        <f>E89+E95+E96+E88+E92</f>
        <v>1912429</v>
      </c>
      <c r="F87" s="129">
        <f>F89+F95+F96+F88+F92</f>
        <v>153239</v>
      </c>
      <c r="G87" s="129">
        <f>G89+G95+G96+G88</f>
        <v>1759190</v>
      </c>
      <c r="H87" s="14">
        <f>H89+H95+H96+H88+H92</f>
        <v>49684</v>
      </c>
      <c r="I87" s="129">
        <f>I89+I95+I96+I88+I92</f>
        <v>-59481</v>
      </c>
      <c r="J87" s="129">
        <f>J89+J95+J96+J88+J92</f>
        <v>109165</v>
      </c>
      <c r="K87" s="14">
        <f>K89+K95+K96+K88+K92</f>
        <v>512804</v>
      </c>
      <c r="L87" s="129">
        <f>L89+L95+L96+L88+L92</f>
        <v>212697</v>
      </c>
      <c r="M87" s="129">
        <f>M89+M96+M92</f>
        <v>300107</v>
      </c>
      <c r="N87" s="15">
        <f>K87/B87*100</f>
        <v>26.81427650385975</v>
      </c>
      <c r="O87" s="15">
        <f>K87/E87*100</f>
        <v>26.81427650385975</v>
      </c>
      <c r="P87" s="7">
        <f t="shared" si="31"/>
        <v>1032.1310683519846</v>
      </c>
      <c r="Q87" s="15">
        <f t="shared" si="36"/>
        <v>2.597952656020171</v>
      </c>
    </row>
    <row r="88" spans="1:17" s="16" customFormat="1" ht="12.75" hidden="1">
      <c r="A88" s="158" t="s">
        <v>80</v>
      </c>
      <c r="B88" s="25">
        <f>C88+D88</f>
        <v>0</v>
      </c>
      <c r="C88" s="129"/>
      <c r="D88" s="129">
        <v>0</v>
      </c>
      <c r="E88" s="25">
        <v>0</v>
      </c>
      <c r="F88" s="129"/>
      <c r="G88" s="129">
        <v>0</v>
      </c>
      <c r="H88" s="25">
        <f>I88+J88</f>
        <v>0</v>
      </c>
      <c r="I88" s="129"/>
      <c r="J88" s="129">
        <v>0</v>
      </c>
      <c r="K88" s="99"/>
      <c r="L88" s="129"/>
      <c r="M88" s="129"/>
      <c r="N88" s="15">
        <v>0</v>
      </c>
      <c r="O88" s="15" t="e">
        <f>K88/E88*100</f>
        <v>#DIV/0!</v>
      </c>
      <c r="P88" s="7" t="e">
        <f t="shared" si="31"/>
        <v>#DIV/0!</v>
      </c>
      <c r="Q88" s="15" t="e">
        <f t="shared" si="36"/>
        <v>#DIV/0!</v>
      </c>
    </row>
    <row r="89" spans="1:17" s="28" customFormat="1" ht="12.75">
      <c r="A89" s="158" t="s">
        <v>72</v>
      </c>
      <c r="B89" s="25">
        <f>C89+D89</f>
        <v>1611233</v>
      </c>
      <c r="C89" s="132">
        <f>SUM(C90:C91)</f>
        <v>0</v>
      </c>
      <c r="D89" s="132">
        <f>SUM(D90:D91)</f>
        <v>1611233</v>
      </c>
      <c r="E89" s="25">
        <f>F89+G89</f>
        <v>1611233</v>
      </c>
      <c r="F89" s="132">
        <f>SUM(F90:F91)</f>
        <v>0</v>
      </c>
      <c r="G89" s="132">
        <f>SUM(G90:G91)</f>
        <v>1611233</v>
      </c>
      <c r="H89" s="25">
        <f>I89+J89</f>
        <v>0</v>
      </c>
      <c r="I89" s="132"/>
      <c r="J89" s="132">
        <f>SUM(J90:J91)</f>
        <v>0</v>
      </c>
      <c r="K89" s="25">
        <f>L89+M89</f>
        <v>261315</v>
      </c>
      <c r="L89" s="132"/>
      <c r="M89" s="132">
        <f>M90+M91</f>
        <v>261315</v>
      </c>
      <c r="N89" s="26">
        <v>0</v>
      </c>
      <c r="O89" s="26">
        <v>0</v>
      </c>
      <c r="P89" s="7">
        <v>0</v>
      </c>
      <c r="Q89" s="15">
        <f t="shared" si="36"/>
        <v>0</v>
      </c>
    </row>
    <row r="90" spans="1:17" ht="12.75">
      <c r="A90" s="157" t="s">
        <v>94</v>
      </c>
      <c r="B90" s="6">
        <f>C90+D90</f>
        <v>1611233</v>
      </c>
      <c r="C90" s="131"/>
      <c r="D90" s="131">
        <v>1611233</v>
      </c>
      <c r="E90" s="6">
        <f>F90+G90</f>
        <v>1611233</v>
      </c>
      <c r="F90" s="131"/>
      <c r="G90" s="131">
        <v>1611233</v>
      </c>
      <c r="H90" s="6">
        <f>I90+J90</f>
        <v>0</v>
      </c>
      <c r="I90" s="131"/>
      <c r="J90" s="131"/>
      <c r="K90" s="6">
        <f>L90+M90</f>
        <v>261315</v>
      </c>
      <c r="L90" s="131"/>
      <c r="M90" s="131">
        <v>261315</v>
      </c>
      <c r="N90" s="22">
        <v>0</v>
      </c>
      <c r="O90" s="22">
        <v>0</v>
      </c>
      <c r="P90" s="7">
        <v>0</v>
      </c>
      <c r="Q90" s="15">
        <f t="shared" si="36"/>
        <v>0</v>
      </c>
    </row>
    <row r="91" spans="1:17" ht="12.75">
      <c r="A91" s="157" t="s">
        <v>93</v>
      </c>
      <c r="B91" s="6">
        <f>C91+D91</f>
        <v>0</v>
      </c>
      <c r="C91" s="131"/>
      <c r="D91" s="131"/>
      <c r="E91" s="6">
        <v>0</v>
      </c>
      <c r="F91" s="131"/>
      <c r="G91" s="131"/>
      <c r="H91" s="6">
        <v>0</v>
      </c>
      <c r="I91" s="131"/>
      <c r="J91" s="131"/>
      <c r="K91" s="6">
        <v>0</v>
      </c>
      <c r="L91" s="131"/>
      <c r="M91" s="131"/>
      <c r="N91" s="22">
        <v>0</v>
      </c>
      <c r="O91" s="22">
        <v>0</v>
      </c>
      <c r="P91" s="7">
        <v>0</v>
      </c>
      <c r="Q91" s="15">
        <v>0</v>
      </c>
    </row>
    <row r="92" spans="1:17" s="28" customFormat="1" ht="12.75">
      <c r="A92" s="158" t="s">
        <v>237</v>
      </c>
      <c r="B92" s="25">
        <f>SUM(B93:B94)</f>
        <v>-9331</v>
      </c>
      <c r="C92" s="132">
        <f>SUM(C93:C94)</f>
        <v>-9331</v>
      </c>
      <c r="D92" s="132">
        <f>SUM(D93:D94)</f>
        <v>0</v>
      </c>
      <c r="E92" s="25">
        <f>SUM(F92:G92)</f>
        <v>-9331</v>
      </c>
      <c r="F92" s="132">
        <f>SUM(F93:F94)</f>
        <v>-9331</v>
      </c>
      <c r="G92" s="132">
        <f>SUM(G93:G94)</f>
        <v>0</v>
      </c>
      <c r="H92" s="25">
        <f>I92+J92</f>
        <v>93924</v>
      </c>
      <c r="I92" s="132">
        <f>SUM(I93:I94)</f>
        <v>93924</v>
      </c>
      <c r="J92" s="132">
        <f>SUM(J93:J94)</f>
        <v>0</v>
      </c>
      <c r="K92" s="25">
        <f>L92+M92</f>
        <v>-103278</v>
      </c>
      <c r="L92" s="132">
        <f>SUM(L93:L94)</f>
        <v>-103278</v>
      </c>
      <c r="M92" s="132">
        <f>SUM(M93:M94)</f>
        <v>0</v>
      </c>
      <c r="N92" s="15">
        <v>0</v>
      </c>
      <c r="O92" s="15">
        <v>0</v>
      </c>
      <c r="P92" s="15">
        <v>0</v>
      </c>
      <c r="Q92" s="15">
        <v>0</v>
      </c>
    </row>
    <row r="93" spans="1:17" s="125" customFormat="1" ht="12.75" hidden="1">
      <c r="A93" s="168" t="s">
        <v>238</v>
      </c>
      <c r="B93" s="131">
        <f>C93+D93</f>
        <v>0</v>
      </c>
      <c r="C93" s="131"/>
      <c r="D93" s="131"/>
      <c r="E93" s="131">
        <f>F93+G93</f>
        <v>0</v>
      </c>
      <c r="F93" s="131"/>
      <c r="G93" s="131"/>
      <c r="H93" s="131">
        <f>I93+J93</f>
        <v>0</v>
      </c>
      <c r="I93" s="131"/>
      <c r="J93" s="131"/>
      <c r="K93" s="131">
        <f>L93+M93</f>
        <v>0</v>
      </c>
      <c r="L93" s="131"/>
      <c r="M93" s="131"/>
      <c r="N93" s="169">
        <v>0</v>
      </c>
      <c r="O93" s="169">
        <v>0</v>
      </c>
      <c r="P93" s="170">
        <v>0</v>
      </c>
      <c r="Q93" s="171" t="e">
        <f t="shared" si="36"/>
        <v>#DIV/0!</v>
      </c>
    </row>
    <row r="94" spans="1:17" s="125" customFormat="1" ht="26.25" customHeight="1">
      <c r="A94" s="172" t="s">
        <v>281</v>
      </c>
      <c r="B94" s="131">
        <f>C94+D94</f>
        <v>-9331</v>
      </c>
      <c r="C94" s="131">
        <v>-9331</v>
      </c>
      <c r="D94" s="131"/>
      <c r="E94" s="131">
        <f>F94+G94</f>
        <v>-9331</v>
      </c>
      <c r="F94" s="131">
        <v>-9331</v>
      </c>
      <c r="G94" s="131"/>
      <c r="H94" s="131">
        <f>I94+J94</f>
        <v>93924</v>
      </c>
      <c r="I94" s="131">
        <v>93924</v>
      </c>
      <c r="J94" s="131"/>
      <c r="K94" s="131">
        <f>L94+M94</f>
        <v>-103278</v>
      </c>
      <c r="L94" s="131">
        <v>-103278</v>
      </c>
      <c r="M94" s="131"/>
      <c r="N94" s="169">
        <v>0</v>
      </c>
      <c r="O94" s="169">
        <v>0</v>
      </c>
      <c r="P94" s="170">
        <v>0</v>
      </c>
      <c r="Q94" s="171">
        <f t="shared" si="36"/>
        <v>-1006.5802164826922</v>
      </c>
    </row>
    <row r="95" spans="1:17" ht="12.75" hidden="1">
      <c r="A95" s="157" t="s">
        <v>73</v>
      </c>
      <c r="B95" s="6">
        <f>C95+D95</f>
        <v>0</v>
      </c>
      <c r="C95" s="131"/>
      <c r="D95" s="131"/>
      <c r="E95" s="6">
        <f>F95+G95</f>
        <v>0</v>
      </c>
      <c r="F95" s="131"/>
      <c r="G95" s="131"/>
      <c r="H95" s="6">
        <f>I95+J95</f>
        <v>0</v>
      </c>
      <c r="I95" s="131"/>
      <c r="J95" s="131"/>
      <c r="K95" s="98"/>
      <c r="L95" s="131"/>
      <c r="M95" s="131"/>
      <c r="N95" s="22">
        <v>0</v>
      </c>
      <c r="O95" s="22">
        <v>0</v>
      </c>
      <c r="P95" s="7" t="e">
        <f t="shared" si="31"/>
        <v>#DIV/0!</v>
      </c>
      <c r="Q95" s="15" t="e">
        <f t="shared" si="36"/>
        <v>#DIV/0!</v>
      </c>
    </row>
    <row r="96" spans="1:17" s="28" customFormat="1" ht="12.75">
      <c r="A96" s="158" t="s">
        <v>92</v>
      </c>
      <c r="B96" s="25">
        <f>B97+B100+B98+B101+B102</f>
        <v>310527</v>
      </c>
      <c r="C96" s="132">
        <f>SUM(C97:C100)</f>
        <v>162570</v>
      </c>
      <c r="D96" s="132">
        <f>SUM(D97:D100)</f>
        <v>147957</v>
      </c>
      <c r="E96" s="25">
        <f>E97+E100+E98+E101+E102</f>
        <v>310527</v>
      </c>
      <c r="F96" s="132">
        <f>SUM(F97:F100)</f>
        <v>162570</v>
      </c>
      <c r="G96" s="132">
        <f>SUM(G97:G100)</f>
        <v>147957</v>
      </c>
      <c r="H96" s="25">
        <f>H97+H100+H103</f>
        <v>-44240</v>
      </c>
      <c r="I96" s="132">
        <f>I97+I100+I103</f>
        <v>-153405</v>
      </c>
      <c r="J96" s="132">
        <f>SUM(J97:J100)</f>
        <v>109165</v>
      </c>
      <c r="K96" s="25">
        <f>K97+K100+K103+K99</f>
        <v>354767</v>
      </c>
      <c r="L96" s="132">
        <f>L97+L100+L103+L99</f>
        <v>315975</v>
      </c>
      <c r="M96" s="132">
        <f>SUM(M97:M100)</f>
        <v>38792</v>
      </c>
      <c r="N96" s="26">
        <f>K96/B96*100</f>
        <v>114.24674826987669</v>
      </c>
      <c r="O96" s="26">
        <f>K96/E96*100</f>
        <v>114.24674826987669</v>
      </c>
      <c r="P96" s="27">
        <f t="shared" si="31"/>
        <v>-801.9145569620254</v>
      </c>
      <c r="Q96" s="15">
        <f t="shared" si="36"/>
        <v>-14.246748269876694</v>
      </c>
    </row>
    <row r="97" spans="1:17" ht="12.75">
      <c r="A97" s="157" t="s">
        <v>91</v>
      </c>
      <c r="B97" s="6">
        <f>C97+D97</f>
        <v>310527</v>
      </c>
      <c r="C97" s="131">
        <v>162570</v>
      </c>
      <c r="D97" s="131">
        <v>147957</v>
      </c>
      <c r="E97" s="6">
        <f>F97+G97</f>
        <v>310527</v>
      </c>
      <c r="F97" s="131">
        <v>162570</v>
      </c>
      <c r="G97" s="131">
        <v>147957</v>
      </c>
      <c r="H97" s="6">
        <f aca="true" t="shared" si="37" ref="H97:H103">I97+J97</f>
        <v>310527</v>
      </c>
      <c r="I97" s="131">
        <v>162570</v>
      </c>
      <c r="J97" s="131">
        <v>147957</v>
      </c>
      <c r="K97" s="6">
        <f aca="true" t="shared" si="38" ref="K97:K103">L97+M97</f>
        <v>255783</v>
      </c>
      <c r="L97" s="131">
        <v>216991</v>
      </c>
      <c r="M97" s="133">
        <v>38792</v>
      </c>
      <c r="N97" s="22">
        <f>K97/B97*100</f>
        <v>82.37061511559382</v>
      </c>
      <c r="O97" s="22">
        <f>K97/E97*100</f>
        <v>82.37061511559382</v>
      </c>
      <c r="P97" s="7">
        <f t="shared" si="31"/>
        <v>82.37061511559382</v>
      </c>
      <c r="Q97" s="15">
        <f t="shared" si="36"/>
        <v>100</v>
      </c>
    </row>
    <row r="98" spans="1:17" ht="12.75" hidden="1">
      <c r="A98" s="157" t="s">
        <v>74</v>
      </c>
      <c r="B98" s="6">
        <f>C98+D98</f>
        <v>0</v>
      </c>
      <c r="C98" s="131"/>
      <c r="D98" s="131"/>
      <c r="E98" s="6">
        <f>F98+G98</f>
        <v>0</v>
      </c>
      <c r="F98" s="131"/>
      <c r="G98" s="131"/>
      <c r="H98" s="6">
        <f t="shared" si="37"/>
        <v>0</v>
      </c>
      <c r="I98" s="131"/>
      <c r="J98" s="131"/>
      <c r="K98" s="6">
        <f t="shared" si="38"/>
        <v>0</v>
      </c>
      <c r="L98" s="131"/>
      <c r="M98" s="131"/>
      <c r="N98" s="22" t="e">
        <f>K98/B98*100</f>
        <v>#DIV/0!</v>
      </c>
      <c r="O98" s="22" t="e">
        <f>K98/E98*100</f>
        <v>#DIV/0!</v>
      </c>
      <c r="P98" s="7" t="e">
        <f t="shared" si="31"/>
        <v>#DIV/0!</v>
      </c>
      <c r="Q98" s="15" t="e">
        <f t="shared" si="36"/>
        <v>#DIV/0!</v>
      </c>
    </row>
    <row r="99" spans="1:17" ht="12.75">
      <c r="A99" s="157" t="s">
        <v>315</v>
      </c>
      <c r="B99" s="6"/>
      <c r="C99" s="131"/>
      <c r="D99" s="131"/>
      <c r="E99" s="6"/>
      <c r="F99" s="131"/>
      <c r="G99" s="131"/>
      <c r="H99" s="6"/>
      <c r="I99" s="131"/>
      <c r="J99" s="131"/>
      <c r="K99" s="6">
        <f t="shared" si="38"/>
        <v>98984</v>
      </c>
      <c r="L99" s="131">
        <v>98984</v>
      </c>
      <c r="M99" s="131"/>
      <c r="N99" s="22">
        <v>0</v>
      </c>
      <c r="O99" s="22">
        <v>0</v>
      </c>
      <c r="P99" s="7"/>
      <c r="Q99" s="15"/>
    </row>
    <row r="100" spans="1:17" ht="12.75">
      <c r="A100" s="157" t="s">
        <v>90</v>
      </c>
      <c r="B100" s="6">
        <f>C100+D100</f>
        <v>0</v>
      </c>
      <c r="C100" s="131"/>
      <c r="D100" s="131"/>
      <c r="E100" s="6">
        <f>F100+G100</f>
        <v>0</v>
      </c>
      <c r="F100" s="131"/>
      <c r="G100" s="131"/>
      <c r="H100" s="6">
        <f t="shared" si="37"/>
        <v>-255783</v>
      </c>
      <c r="I100" s="131">
        <v>-216991</v>
      </c>
      <c r="J100" s="131">
        <v>-38792</v>
      </c>
      <c r="K100" s="6">
        <f t="shared" si="38"/>
        <v>0</v>
      </c>
      <c r="L100" s="131"/>
      <c r="M100" s="131"/>
      <c r="N100" s="22">
        <v>0</v>
      </c>
      <c r="O100" s="22">
        <v>0</v>
      </c>
      <c r="P100" s="7">
        <f t="shared" si="31"/>
        <v>0</v>
      </c>
      <c r="Q100" s="15">
        <v>0</v>
      </c>
    </row>
    <row r="101" spans="1:17" ht="12.75" hidden="1">
      <c r="A101" s="157" t="s">
        <v>75</v>
      </c>
      <c r="B101" s="6">
        <f>C101+D101</f>
        <v>0</v>
      </c>
      <c r="C101" s="131"/>
      <c r="D101" s="131"/>
      <c r="E101" s="6">
        <f>F101+G101</f>
        <v>0</v>
      </c>
      <c r="F101" s="131"/>
      <c r="G101" s="131"/>
      <c r="H101" s="6">
        <f t="shared" si="37"/>
        <v>0</v>
      </c>
      <c r="I101" s="131"/>
      <c r="J101" s="131"/>
      <c r="K101" s="6">
        <f t="shared" si="38"/>
        <v>0</v>
      </c>
      <c r="L101" s="131"/>
      <c r="M101" s="131"/>
      <c r="N101" s="22">
        <v>0</v>
      </c>
      <c r="O101" s="22">
        <v>0</v>
      </c>
      <c r="P101" s="7" t="e">
        <f t="shared" si="31"/>
        <v>#DIV/0!</v>
      </c>
      <c r="Q101" s="15" t="e">
        <f t="shared" si="36"/>
        <v>#DIV/0!</v>
      </c>
    </row>
    <row r="102" spans="1:17" ht="12.75" hidden="1">
      <c r="A102" s="160" t="s">
        <v>76</v>
      </c>
      <c r="B102" s="6">
        <f>C102+D102</f>
        <v>0</v>
      </c>
      <c r="C102" s="131"/>
      <c r="D102" s="131"/>
      <c r="E102" s="6">
        <f>F102+G102</f>
        <v>0</v>
      </c>
      <c r="F102" s="131"/>
      <c r="G102" s="131"/>
      <c r="H102" s="6">
        <f t="shared" si="37"/>
        <v>0</v>
      </c>
      <c r="I102" s="131"/>
      <c r="J102" s="131"/>
      <c r="K102" s="6">
        <f t="shared" si="38"/>
        <v>0</v>
      </c>
      <c r="L102" s="131"/>
      <c r="M102" s="131"/>
      <c r="N102" s="22" t="e">
        <f>K102/B102*100</f>
        <v>#DIV/0!</v>
      </c>
      <c r="O102" s="22" t="e">
        <f>K102/E102*100</f>
        <v>#DIV/0!</v>
      </c>
      <c r="P102" s="7" t="e">
        <f>K102/H102*100</f>
        <v>#DIV/0!</v>
      </c>
      <c r="Q102" s="15" t="e">
        <f t="shared" si="36"/>
        <v>#DIV/0!</v>
      </c>
    </row>
    <row r="103" spans="1:17" ht="12.75">
      <c r="A103" s="160" t="s">
        <v>305</v>
      </c>
      <c r="B103" s="6"/>
      <c r="C103" s="131"/>
      <c r="D103" s="131"/>
      <c r="E103" s="6"/>
      <c r="F103" s="131"/>
      <c r="G103" s="131"/>
      <c r="H103" s="6">
        <f t="shared" si="37"/>
        <v>-98984</v>
      </c>
      <c r="I103" s="131">
        <v>-98984</v>
      </c>
      <c r="J103" s="131"/>
      <c r="K103" s="6">
        <f t="shared" si="38"/>
        <v>0</v>
      </c>
      <c r="L103" s="131"/>
      <c r="M103" s="131"/>
      <c r="N103" s="22"/>
      <c r="O103" s="22"/>
      <c r="P103" s="7"/>
      <c r="Q103" s="15"/>
    </row>
    <row r="104" spans="1:18" s="16" customFormat="1" ht="12.75">
      <c r="A104" s="158" t="s">
        <v>77</v>
      </c>
      <c r="B104" s="14">
        <f>B9+B63+B71+B83+B87</f>
        <v>7109593</v>
      </c>
      <c r="C104" s="129">
        <f>C9+C63+C71+C87+C83</f>
        <v>4630859</v>
      </c>
      <c r="D104" s="129">
        <f>D9+D63+D71+D83+D87</f>
        <v>2478734</v>
      </c>
      <c r="E104" s="14">
        <f>E9+E63+E71+E83+E87+E79+E60</f>
        <v>9346004</v>
      </c>
      <c r="F104" s="129">
        <f>F9+F63+F71+F87+F83</f>
        <v>5765244</v>
      </c>
      <c r="G104" s="129">
        <f>G9+G63+G71+G83+G87</f>
        <v>3580760</v>
      </c>
      <c r="H104" s="14">
        <f>H9+H63+H71+H83+H87</f>
        <v>8786097</v>
      </c>
      <c r="I104" s="129">
        <f>I9+I63+I71+I87+I83</f>
        <v>5546238</v>
      </c>
      <c r="J104" s="129">
        <f>J9+J63+J71+J83+J87</f>
        <v>3245510</v>
      </c>
      <c r="K104" s="14">
        <f>K9+K63+K71+K83+K87</f>
        <v>7366641</v>
      </c>
      <c r="L104" s="129">
        <f>L9+L63+L71+L87+L83</f>
        <v>4825148</v>
      </c>
      <c r="M104" s="129">
        <f>M9+M63+M71+M83+M87</f>
        <v>2541493</v>
      </c>
      <c r="N104" s="15">
        <f>K104/B104*100</f>
        <v>103.61550935475489</v>
      </c>
      <c r="O104" s="15">
        <f>K104/E104*100</f>
        <v>78.82129089608779</v>
      </c>
      <c r="P104" s="15">
        <f>K104/H104*100</f>
        <v>83.84429400221737</v>
      </c>
      <c r="Q104" s="15">
        <f t="shared" si="36"/>
        <v>94.0091294632444</v>
      </c>
      <c r="R104" s="30"/>
    </row>
    <row r="105" spans="1:18" s="16" customFormat="1" ht="12.75">
      <c r="A105" s="31"/>
      <c r="B105" s="32"/>
      <c r="C105" s="134"/>
      <c r="D105" s="134"/>
      <c r="E105" s="32"/>
      <c r="F105" s="134"/>
      <c r="G105" s="134"/>
      <c r="H105" s="32"/>
      <c r="I105" s="134"/>
      <c r="J105" s="134"/>
      <c r="K105" s="101"/>
      <c r="L105" s="134"/>
      <c r="M105" s="134"/>
      <c r="N105" s="33"/>
      <c r="O105" s="33"/>
      <c r="P105" s="33"/>
      <c r="Q105" s="30"/>
      <c r="R105" s="30"/>
    </row>
    <row r="106" spans="1:18" s="16" customFormat="1" ht="12.75">
      <c r="A106" s="31"/>
      <c r="B106" s="32"/>
      <c r="C106" s="134"/>
      <c r="D106" s="134"/>
      <c r="E106" s="32"/>
      <c r="F106" s="134"/>
      <c r="G106" s="134"/>
      <c r="H106" s="32"/>
      <c r="I106" s="134"/>
      <c r="J106" s="134"/>
      <c r="K106" s="101"/>
      <c r="L106" s="134"/>
      <c r="M106" s="134"/>
      <c r="N106" s="33"/>
      <c r="O106" s="33"/>
      <c r="P106" s="33"/>
      <c r="Q106" s="30"/>
      <c r="R106" s="30"/>
    </row>
    <row r="107" spans="1:18" s="16" customFormat="1" ht="14.25">
      <c r="A107" s="31"/>
      <c r="B107" s="32"/>
      <c r="C107" s="134"/>
      <c r="D107" s="134"/>
      <c r="E107" s="32"/>
      <c r="F107" s="134"/>
      <c r="G107" s="144"/>
      <c r="H107" s="32"/>
      <c r="I107" s="134"/>
      <c r="J107" s="134"/>
      <c r="K107" s="102"/>
      <c r="L107" s="150"/>
      <c r="M107" s="134"/>
      <c r="N107" s="33"/>
      <c r="O107" s="33"/>
      <c r="P107" s="33"/>
      <c r="Q107" s="30"/>
      <c r="R107" s="30"/>
    </row>
    <row r="108" spans="1:18" s="16" customFormat="1" ht="12.75">
      <c r="A108" s="31"/>
      <c r="B108" s="32"/>
      <c r="C108" s="134"/>
      <c r="D108" s="134"/>
      <c r="E108" s="32"/>
      <c r="F108" s="134"/>
      <c r="G108" s="134"/>
      <c r="H108" s="32"/>
      <c r="I108" s="134"/>
      <c r="J108" s="134"/>
      <c r="K108" s="101"/>
      <c r="L108" s="134"/>
      <c r="M108" s="134"/>
      <c r="N108" s="33"/>
      <c r="O108" s="33"/>
      <c r="P108" s="33"/>
      <c r="Q108" s="30"/>
      <c r="R108" s="30"/>
    </row>
    <row r="111" spans="1:21" ht="12.75">
      <c r="A111" t="s">
        <v>240</v>
      </c>
      <c r="G111" s="142"/>
      <c r="K111" t="s">
        <v>149</v>
      </c>
      <c r="U111" s="8"/>
    </row>
    <row r="112" spans="1:21" ht="12.75">
      <c r="A112" t="s">
        <v>150</v>
      </c>
      <c r="G112" s="142"/>
      <c r="K112" t="s">
        <v>151</v>
      </c>
      <c r="U112" s="8"/>
    </row>
  </sheetData>
  <sheetProtection/>
  <mergeCells count="6">
    <mergeCell ref="A2:P2"/>
    <mergeCell ref="B5:J5"/>
    <mergeCell ref="H6:J6"/>
    <mergeCell ref="K5:M5"/>
    <mergeCell ref="E6:G6"/>
    <mergeCell ref="B6:D6"/>
  </mergeCells>
  <printOptions/>
  <pageMargins left="0.7874015748031497" right="0.1968503937007874" top="0.48" bottom="0.1968503937007874" header="0.3" footer="0"/>
  <pageSetup horizontalDpi="600" verticalDpi="600" orientation="landscape" paperSize="9" scale="75" r:id="rId1"/>
  <headerFooter alignWithMargins="0">
    <oddHeader>&amp;C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4.140625" style="0" customWidth="1"/>
    <col min="2" max="2" width="28.421875" style="0" customWidth="1"/>
    <col min="3" max="3" width="38.140625" style="0" customWidth="1"/>
    <col min="4" max="4" width="14.140625" style="0" customWidth="1"/>
    <col min="5" max="5" width="13.57421875" style="0" customWidth="1"/>
  </cols>
  <sheetData>
    <row r="1" spans="3:5" ht="12.75">
      <c r="C1" s="184" t="s">
        <v>275</v>
      </c>
      <c r="D1" s="184"/>
      <c r="E1" s="184"/>
    </row>
    <row r="2" spans="3:4" ht="12.75">
      <c r="C2" s="5"/>
      <c r="D2" s="5"/>
    </row>
    <row r="4" spans="1:4" ht="12.75">
      <c r="A4" s="184" t="s">
        <v>182</v>
      </c>
      <c r="B4" s="184"/>
      <c r="C4" s="184"/>
      <c r="D4" s="184"/>
    </row>
    <row r="6" spans="1:4" ht="12.75">
      <c r="A6" s="189" t="s">
        <v>287</v>
      </c>
      <c r="B6" s="184"/>
      <c r="C6" s="184"/>
      <c r="D6" s="184"/>
    </row>
    <row r="7" spans="1:4" ht="12.75">
      <c r="A7" s="184"/>
      <c r="B7" s="184"/>
      <c r="C7" s="184"/>
      <c r="D7" s="184"/>
    </row>
    <row r="8" ht="12.75" hidden="1"/>
    <row r="9" ht="12.75" hidden="1"/>
    <row r="11" spans="1:5" s="5" customFormat="1" ht="12.75">
      <c r="A11" s="1" t="s">
        <v>183</v>
      </c>
      <c r="B11" s="1" t="s">
        <v>273</v>
      </c>
      <c r="C11" s="1" t="s">
        <v>184</v>
      </c>
      <c r="D11" s="185" t="s">
        <v>288</v>
      </c>
      <c r="E11" s="186"/>
    </row>
    <row r="12" spans="1:5" s="5" customFormat="1" ht="12.75">
      <c r="A12" s="73" t="s">
        <v>185</v>
      </c>
      <c r="B12" s="73"/>
      <c r="C12" s="73"/>
      <c r="D12" s="187"/>
      <c r="E12" s="188"/>
    </row>
    <row r="13" spans="1:5" s="5" customFormat="1" ht="12.75">
      <c r="A13" s="3" t="s">
        <v>5</v>
      </c>
      <c r="B13" s="3"/>
      <c r="C13" s="3"/>
      <c r="D13" s="4" t="s">
        <v>252</v>
      </c>
      <c r="E13" s="120" t="s">
        <v>253</v>
      </c>
    </row>
    <row r="14" spans="1:5" s="5" customFormat="1" ht="12.75">
      <c r="A14" s="4">
        <v>1</v>
      </c>
      <c r="B14" s="4"/>
      <c r="C14" s="4">
        <v>2</v>
      </c>
      <c r="D14" s="3">
        <v>3</v>
      </c>
      <c r="E14" s="4">
        <v>4</v>
      </c>
    </row>
    <row r="15" spans="1:5" s="5" customFormat="1" ht="12.75">
      <c r="A15" s="6"/>
      <c r="B15" s="74" t="s">
        <v>186</v>
      </c>
      <c r="C15" t="s">
        <v>212</v>
      </c>
      <c r="D15" s="17">
        <v>15577</v>
      </c>
      <c r="E15" s="4"/>
    </row>
    <row r="16" spans="1:6" s="5" customFormat="1" ht="12.75" hidden="1">
      <c r="A16" s="6"/>
      <c r="B16" s="74" t="s">
        <v>186</v>
      </c>
      <c r="C16" s="74" t="s">
        <v>187</v>
      </c>
      <c r="D16" s="17"/>
      <c r="E16" s="4"/>
      <c r="F16" s="20"/>
    </row>
    <row r="17" spans="1:5" s="5" customFormat="1" ht="12.75">
      <c r="A17" s="75"/>
      <c r="B17" s="74" t="s">
        <v>186</v>
      </c>
      <c r="C17" s="74" t="s">
        <v>188</v>
      </c>
      <c r="D17" s="17">
        <v>5255</v>
      </c>
      <c r="E17" s="4"/>
    </row>
    <row r="18" spans="1:5" s="5" customFormat="1" ht="12.75">
      <c r="A18" s="17"/>
      <c r="B18" s="74" t="s">
        <v>186</v>
      </c>
      <c r="C18" s="74" t="s">
        <v>189</v>
      </c>
      <c r="D18" s="17">
        <v>3882</v>
      </c>
      <c r="E18" s="4"/>
    </row>
    <row r="19" spans="1:5" ht="12.75">
      <c r="A19" s="17"/>
      <c r="B19" s="6" t="s">
        <v>190</v>
      </c>
      <c r="C19" s="6" t="s">
        <v>191</v>
      </c>
      <c r="D19" s="131">
        <v>7996</v>
      </c>
      <c r="E19" s="6"/>
    </row>
    <row r="20" spans="1:5" ht="12.75" hidden="1">
      <c r="A20" s="17"/>
      <c r="B20" s="6" t="s">
        <v>249</v>
      </c>
      <c r="C20" s="6" t="s">
        <v>191</v>
      </c>
      <c r="D20" s="131"/>
      <c r="E20" s="6"/>
    </row>
    <row r="21" spans="1:5" ht="12.75">
      <c r="A21" s="17"/>
      <c r="B21" s="77" t="s">
        <v>192</v>
      </c>
      <c r="C21" s="6" t="s">
        <v>193</v>
      </c>
      <c r="D21" s="137">
        <v>47020</v>
      </c>
      <c r="E21" s="6"/>
    </row>
    <row r="22" spans="1:5" ht="12.75">
      <c r="A22" s="17"/>
      <c r="B22" s="76" t="s">
        <v>194</v>
      </c>
      <c r="C22" s="76" t="s">
        <v>195</v>
      </c>
      <c r="D22" s="137">
        <v>2245</v>
      </c>
      <c r="E22" s="6"/>
    </row>
    <row r="23" spans="1:5" ht="12.75">
      <c r="A23" s="17"/>
      <c r="B23" s="76" t="s">
        <v>186</v>
      </c>
      <c r="C23" s="76" t="s">
        <v>193</v>
      </c>
      <c r="D23" s="137">
        <v>38947</v>
      </c>
      <c r="E23" s="6"/>
    </row>
    <row r="24" spans="1:5" ht="12.75">
      <c r="A24" s="17"/>
      <c r="B24" s="76" t="s">
        <v>186</v>
      </c>
      <c r="C24" s="76" t="s">
        <v>271</v>
      </c>
      <c r="D24" s="137">
        <v>12019</v>
      </c>
      <c r="E24" s="6"/>
    </row>
    <row r="25" spans="1:5" ht="12.75">
      <c r="A25" s="17"/>
      <c r="B25" s="76" t="s">
        <v>186</v>
      </c>
      <c r="C25" s="76" t="s">
        <v>197</v>
      </c>
      <c r="D25" s="137">
        <v>692</v>
      </c>
      <c r="E25" s="6"/>
    </row>
    <row r="26" spans="1:5" ht="12.75">
      <c r="A26" s="17"/>
      <c r="B26" s="76" t="s">
        <v>186</v>
      </c>
      <c r="C26" s="76" t="s">
        <v>198</v>
      </c>
      <c r="D26" s="137">
        <v>3572</v>
      </c>
      <c r="E26" s="6"/>
    </row>
    <row r="27" spans="1:5" ht="12.75">
      <c r="A27" s="17"/>
      <c r="B27" s="76" t="s">
        <v>192</v>
      </c>
      <c r="C27" s="76" t="s">
        <v>198</v>
      </c>
      <c r="D27" s="137">
        <v>3209</v>
      </c>
      <c r="E27" s="6"/>
    </row>
    <row r="28" spans="1:5" ht="12.75">
      <c r="A28" s="17"/>
      <c r="B28" s="76" t="s">
        <v>190</v>
      </c>
      <c r="C28" s="76" t="s">
        <v>198</v>
      </c>
      <c r="D28" s="137">
        <v>1010</v>
      </c>
      <c r="E28" s="6"/>
    </row>
    <row r="29" spans="1:5" ht="12.75">
      <c r="A29" s="17"/>
      <c r="B29" s="76" t="s">
        <v>199</v>
      </c>
      <c r="C29" s="76" t="s">
        <v>200</v>
      </c>
      <c r="D29" s="137">
        <v>6446</v>
      </c>
      <c r="E29" s="6"/>
    </row>
    <row r="30" spans="1:5" ht="12.75" hidden="1">
      <c r="A30" s="17"/>
      <c r="B30" s="76" t="s">
        <v>186</v>
      </c>
      <c r="C30" s="76" t="s">
        <v>215</v>
      </c>
      <c r="D30" s="137"/>
      <c r="E30" s="6"/>
    </row>
    <row r="31" spans="1:5" ht="12.75" hidden="1">
      <c r="A31" s="17"/>
      <c r="B31" s="76" t="s">
        <v>186</v>
      </c>
      <c r="C31" s="76" t="s">
        <v>201</v>
      </c>
      <c r="D31" s="137"/>
      <c r="E31" s="6"/>
    </row>
    <row r="32" spans="1:5" ht="12.75">
      <c r="A32" s="17"/>
      <c r="B32" s="76" t="s">
        <v>202</v>
      </c>
      <c r="C32" s="76" t="s">
        <v>203</v>
      </c>
      <c r="D32" s="137">
        <v>1374</v>
      </c>
      <c r="E32" s="6"/>
    </row>
    <row r="33" spans="1:5" ht="12.75">
      <c r="A33" s="17"/>
      <c r="B33" s="76" t="s">
        <v>202</v>
      </c>
      <c r="C33" s="76" t="s">
        <v>204</v>
      </c>
      <c r="D33" s="137">
        <v>373</v>
      </c>
      <c r="E33" s="6"/>
    </row>
    <row r="34" spans="1:5" ht="12.75">
      <c r="A34" s="17"/>
      <c r="B34" s="76" t="s">
        <v>205</v>
      </c>
      <c r="C34" s="76" t="s">
        <v>206</v>
      </c>
      <c r="D34" s="137">
        <v>3363</v>
      </c>
      <c r="E34" s="6"/>
    </row>
    <row r="35" spans="1:5" ht="12.75">
      <c r="A35" s="17"/>
      <c r="B35" s="146" t="s">
        <v>307</v>
      </c>
      <c r="C35" s="76" t="s">
        <v>270</v>
      </c>
      <c r="D35" s="137">
        <v>4211</v>
      </c>
      <c r="E35" s="6"/>
    </row>
    <row r="36" spans="1:5" ht="12.75">
      <c r="A36" s="17"/>
      <c r="B36" s="146" t="s">
        <v>308</v>
      </c>
      <c r="C36" s="76" t="s">
        <v>270</v>
      </c>
      <c r="D36" s="137">
        <v>5449</v>
      </c>
      <c r="E36" s="6"/>
    </row>
    <row r="37" spans="1:5" ht="12.75">
      <c r="A37" s="17"/>
      <c r="B37" s="76" t="s">
        <v>213</v>
      </c>
      <c r="C37" s="76" t="s">
        <v>214</v>
      </c>
      <c r="D37" s="137">
        <v>1817</v>
      </c>
      <c r="E37" s="6"/>
    </row>
    <row r="38" spans="1:5" ht="12.75">
      <c r="A38" s="17"/>
      <c r="B38" s="146" t="s">
        <v>306</v>
      </c>
      <c r="C38" s="146" t="s">
        <v>215</v>
      </c>
      <c r="D38" s="137">
        <v>2032</v>
      </c>
      <c r="E38" s="6"/>
    </row>
    <row r="39" spans="1:5" ht="12.75">
      <c r="A39" s="17"/>
      <c r="B39" s="76" t="s">
        <v>207</v>
      </c>
      <c r="C39" s="76" t="s">
        <v>208</v>
      </c>
      <c r="D39" s="137">
        <v>15081</v>
      </c>
      <c r="E39" s="131"/>
    </row>
    <row r="40" spans="1:5" ht="12.75">
      <c r="A40" s="17"/>
      <c r="B40" s="76" t="s">
        <v>209</v>
      </c>
      <c r="C40" s="76" t="s">
        <v>208</v>
      </c>
      <c r="D40" s="137">
        <v>22913</v>
      </c>
      <c r="E40" s="6"/>
    </row>
    <row r="41" spans="1:5" ht="12.75">
      <c r="A41" s="17"/>
      <c r="B41" s="76" t="s">
        <v>186</v>
      </c>
      <c r="C41" s="76" t="s">
        <v>210</v>
      </c>
      <c r="D41" s="137">
        <v>3216</v>
      </c>
      <c r="E41" s="6"/>
    </row>
    <row r="42" spans="1:5" ht="12.75">
      <c r="A42" s="137"/>
      <c r="B42" s="148" t="s">
        <v>186</v>
      </c>
      <c r="C42" s="148" t="s">
        <v>248</v>
      </c>
      <c r="D42" s="17">
        <v>4998</v>
      </c>
      <c r="E42" s="6"/>
    </row>
    <row r="43" spans="1:5" ht="12.75" hidden="1">
      <c r="A43" s="137"/>
      <c r="B43" s="148" t="s">
        <v>186</v>
      </c>
      <c r="C43" s="148" t="s">
        <v>251</v>
      </c>
      <c r="D43" s="17"/>
      <c r="E43" s="6"/>
    </row>
    <row r="44" spans="1:5" ht="12.75">
      <c r="A44" s="137"/>
      <c r="B44" s="148" t="s">
        <v>192</v>
      </c>
      <c r="C44" s="149" t="s">
        <v>250</v>
      </c>
      <c r="D44" s="17">
        <v>1788</v>
      </c>
      <c r="E44" s="6"/>
    </row>
    <row r="45" spans="1:5" ht="12.75">
      <c r="A45" s="137"/>
      <c r="B45" s="148" t="s">
        <v>194</v>
      </c>
      <c r="C45" s="149" t="s">
        <v>250</v>
      </c>
      <c r="D45" s="17">
        <v>2506</v>
      </c>
      <c r="E45" s="6"/>
    </row>
    <row r="46" spans="1:5" ht="12.75" hidden="1">
      <c r="A46" s="17"/>
      <c r="B46" s="76" t="s">
        <v>196</v>
      </c>
      <c r="C46" s="78" t="s">
        <v>250</v>
      </c>
      <c r="D46" s="17"/>
      <c r="E46" s="6"/>
    </row>
    <row r="47" spans="1:5" ht="12.75">
      <c r="A47" s="17"/>
      <c r="B47" s="146" t="s">
        <v>186</v>
      </c>
      <c r="C47" s="147" t="s">
        <v>309</v>
      </c>
      <c r="D47" s="17"/>
      <c r="E47" s="6">
        <v>9712</v>
      </c>
    </row>
    <row r="48" spans="1:5" ht="12.75">
      <c r="A48" s="17"/>
      <c r="B48" s="146" t="s">
        <v>186</v>
      </c>
      <c r="C48" s="147" t="s">
        <v>310</v>
      </c>
      <c r="D48" s="17"/>
      <c r="E48" s="6">
        <v>1200</v>
      </c>
    </row>
    <row r="49" spans="1:5" ht="12.75">
      <c r="A49" s="17"/>
      <c r="B49" s="78" t="s">
        <v>186</v>
      </c>
      <c r="C49" s="76" t="s">
        <v>254</v>
      </c>
      <c r="D49" s="17"/>
      <c r="E49" s="6">
        <v>4476</v>
      </c>
    </row>
    <row r="50" spans="1:5" ht="12.75">
      <c r="A50" s="17"/>
      <c r="B50" s="76" t="s">
        <v>186</v>
      </c>
      <c r="C50" s="76" t="s">
        <v>274</v>
      </c>
      <c r="D50" s="17"/>
      <c r="E50" s="6">
        <v>3731</v>
      </c>
    </row>
    <row r="51" spans="1:5" ht="12.75">
      <c r="A51" s="17"/>
      <c r="B51" s="76" t="s">
        <v>186</v>
      </c>
      <c r="C51" s="76" t="s">
        <v>272</v>
      </c>
      <c r="D51" s="17"/>
      <c r="E51" s="6">
        <v>6369</v>
      </c>
    </row>
    <row r="52" spans="1:5" ht="12.75">
      <c r="A52" s="17"/>
      <c r="B52" s="146" t="s">
        <v>186</v>
      </c>
      <c r="C52" s="146" t="s">
        <v>311</v>
      </c>
      <c r="D52" s="17"/>
      <c r="E52" s="6">
        <v>9900</v>
      </c>
    </row>
    <row r="53" spans="1:5" ht="12.75">
      <c r="A53" s="17"/>
      <c r="B53" s="146" t="s">
        <v>312</v>
      </c>
      <c r="C53" s="146" t="s">
        <v>313</v>
      </c>
      <c r="D53" s="17"/>
      <c r="E53" s="131">
        <v>3268</v>
      </c>
    </row>
    <row r="54" spans="1:5" ht="12.75">
      <c r="A54" s="17"/>
      <c r="B54" s="146" t="s">
        <v>209</v>
      </c>
      <c r="C54" s="146" t="s">
        <v>314</v>
      </c>
      <c r="D54" s="17"/>
      <c r="E54" s="131">
        <v>136</v>
      </c>
    </row>
    <row r="55" spans="1:5" ht="12.75">
      <c r="A55" s="6"/>
      <c r="B55" s="74"/>
      <c r="C55" s="17" t="s">
        <v>211</v>
      </c>
      <c r="D55" s="74">
        <f>SUM(D15:D54)</f>
        <v>216991</v>
      </c>
      <c r="E55" s="6">
        <f>SUM(E15:E54)</f>
        <v>38792</v>
      </c>
    </row>
    <row r="56" spans="1:4" ht="12.75">
      <c r="A56" s="34"/>
      <c r="B56" s="79"/>
      <c r="C56" s="80"/>
      <c r="D56" s="79"/>
    </row>
    <row r="57" spans="1:5" ht="12.75">
      <c r="A57" s="6"/>
      <c r="B57" s="76" t="s">
        <v>194</v>
      </c>
      <c r="C57" s="76" t="s">
        <v>400</v>
      </c>
      <c r="D57" s="74">
        <v>98984</v>
      </c>
      <c r="E57" s="6"/>
    </row>
    <row r="58" spans="1:4" ht="12.75">
      <c r="A58" s="34"/>
      <c r="B58" s="79"/>
      <c r="C58" s="80"/>
      <c r="D58" s="79"/>
    </row>
    <row r="59" ht="12.75">
      <c r="D59" s="54"/>
    </row>
    <row r="60" ht="12.75">
      <c r="D60" s="54"/>
    </row>
    <row r="61" ht="12.75">
      <c r="D61" s="54"/>
    </row>
    <row r="62" ht="12.75">
      <c r="D62" s="54"/>
    </row>
    <row r="63" ht="12.75">
      <c r="A63" t="s">
        <v>242</v>
      </c>
    </row>
    <row r="64" ht="12.75">
      <c r="A64" t="s">
        <v>216</v>
      </c>
    </row>
  </sheetData>
  <sheetProtection/>
  <mergeCells count="5">
    <mergeCell ref="C1:E1"/>
    <mergeCell ref="D11:E12"/>
    <mergeCell ref="A4:D4"/>
    <mergeCell ref="A6:D6"/>
    <mergeCell ref="A7:D7"/>
  </mergeCells>
  <printOptions/>
  <pageMargins left="0.3937007874015748" right="0.75" top="0.5905511811023623" bottom="0.3937007874015748" header="0" footer="0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7"/>
  <sheetViews>
    <sheetView zoomScalePageLayoutView="0" workbookViewId="0" topLeftCell="A1">
      <selection activeCell="A6" sqref="A6:U6"/>
    </sheetView>
  </sheetViews>
  <sheetFormatPr defaultColWidth="9.140625" defaultRowHeight="12.75"/>
  <cols>
    <col min="1" max="1" width="32.421875" style="8" customWidth="1"/>
    <col min="2" max="2" width="9.00390625" style="0" hidden="1" customWidth="1"/>
    <col min="3" max="3" width="8.7109375" style="0" hidden="1" customWidth="1"/>
    <col min="4" max="4" width="7.28125" style="0" hidden="1" customWidth="1"/>
    <col min="5" max="5" width="8.421875" style="0" hidden="1" customWidth="1"/>
    <col min="6" max="6" width="9.421875" style="0" customWidth="1"/>
    <col min="7" max="7" width="8.8515625" style="0" customWidth="1"/>
    <col min="8" max="8" width="7.7109375" style="0" customWidth="1"/>
    <col min="10" max="10" width="9.00390625" style="0" customWidth="1"/>
    <col min="11" max="11" width="8.7109375" style="0" customWidth="1"/>
    <col min="12" max="12" width="7.421875" style="0" customWidth="1"/>
    <col min="13" max="13" width="8.421875" style="0" customWidth="1"/>
    <col min="14" max="14" width="7.7109375" style="0" hidden="1" customWidth="1"/>
    <col min="16" max="16" width="8.57421875" style="0" customWidth="1"/>
    <col min="17" max="17" width="7.421875" style="0" customWidth="1"/>
    <col min="18" max="18" width="8.140625" style="0" customWidth="1"/>
    <col min="19" max="19" width="7.140625" style="0" hidden="1" customWidth="1"/>
    <col min="20" max="20" width="7.421875" style="0" customWidth="1"/>
    <col min="21" max="21" width="7.140625" style="0" customWidth="1"/>
  </cols>
  <sheetData>
    <row r="1" spans="1:21" s="46" customFormat="1" ht="12.75">
      <c r="A1" s="8"/>
      <c r="P1" s="51" t="s">
        <v>152</v>
      </c>
      <c r="R1" s="52"/>
      <c r="U1" s="52"/>
    </row>
    <row r="2" spans="1:21" s="46" customFormat="1" ht="12.75">
      <c r="A2" s="8"/>
      <c r="Q2" s="51"/>
      <c r="R2" s="52"/>
      <c r="U2" s="52"/>
    </row>
    <row r="3" spans="1:21" s="46" customFormat="1" ht="12.75">
      <c r="A3" s="8"/>
      <c r="Q3" s="51"/>
      <c r="R3" s="52"/>
      <c r="U3" s="52"/>
    </row>
    <row r="4" spans="17:21" ht="12.75">
      <c r="Q4" s="53"/>
      <c r="R4" s="54"/>
      <c r="U4" s="54"/>
    </row>
    <row r="5" spans="17:21" ht="12.75">
      <c r="Q5" s="53"/>
      <c r="R5" s="54"/>
      <c r="U5" s="54"/>
    </row>
    <row r="6" spans="1:21" s="55" customFormat="1" ht="15">
      <c r="A6" s="193" t="s">
        <v>96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</row>
    <row r="7" spans="1:21" s="55" customFormat="1" ht="15">
      <c r="A7" s="193" t="s">
        <v>289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</row>
    <row r="9" spans="1:22" ht="15" customHeight="1">
      <c r="A9" s="87" t="s">
        <v>154</v>
      </c>
      <c r="B9" s="176" t="s">
        <v>290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94"/>
      <c r="O9" s="195" t="s">
        <v>291</v>
      </c>
      <c r="P9" s="195"/>
      <c r="Q9" s="195"/>
      <c r="R9" s="195"/>
      <c r="S9" s="57" t="s">
        <v>17</v>
      </c>
      <c r="T9" s="57" t="s">
        <v>17</v>
      </c>
      <c r="U9" s="57" t="s">
        <v>17</v>
      </c>
      <c r="V9" s="57" t="s">
        <v>153</v>
      </c>
    </row>
    <row r="10" spans="1:22" ht="18" customHeight="1">
      <c r="A10" s="58" t="s">
        <v>156</v>
      </c>
      <c r="B10" s="176" t="s">
        <v>14</v>
      </c>
      <c r="C10" s="174"/>
      <c r="D10" s="174"/>
      <c r="E10" s="177"/>
      <c r="F10" s="176" t="s">
        <v>266</v>
      </c>
      <c r="G10" s="174"/>
      <c r="H10" s="174"/>
      <c r="I10" s="177"/>
      <c r="J10" s="190" t="s">
        <v>3</v>
      </c>
      <c r="K10" s="191"/>
      <c r="L10" s="191"/>
      <c r="M10" s="192"/>
      <c r="N10" s="57" t="s">
        <v>155</v>
      </c>
      <c r="O10" s="6"/>
      <c r="P10" s="6"/>
      <c r="Q10" s="6"/>
      <c r="R10" s="6"/>
      <c r="S10" s="11"/>
      <c r="T10" s="11"/>
      <c r="U10" s="11"/>
      <c r="V10" s="86" t="s">
        <v>102</v>
      </c>
    </row>
    <row r="11" spans="1:22" ht="17.25" customHeight="1">
      <c r="A11" s="58"/>
      <c r="B11" s="14" t="s">
        <v>18</v>
      </c>
      <c r="C11" s="56" t="s">
        <v>157</v>
      </c>
      <c r="D11" s="14" t="s">
        <v>100</v>
      </c>
      <c r="E11" s="38" t="s">
        <v>158</v>
      </c>
      <c r="F11" s="59" t="s">
        <v>18</v>
      </c>
      <c r="G11" s="38" t="s">
        <v>157</v>
      </c>
      <c r="H11" s="60" t="s">
        <v>100</v>
      </c>
      <c r="I11" s="56" t="s">
        <v>158</v>
      </c>
      <c r="J11" s="61" t="s">
        <v>18</v>
      </c>
      <c r="K11" s="56" t="s">
        <v>157</v>
      </c>
      <c r="L11" s="14" t="s">
        <v>100</v>
      </c>
      <c r="M11" s="38" t="s">
        <v>158</v>
      </c>
      <c r="N11" s="62" t="s">
        <v>159</v>
      </c>
      <c r="O11" s="59" t="s">
        <v>18</v>
      </c>
      <c r="P11" s="56" t="s">
        <v>157</v>
      </c>
      <c r="Q11" s="14" t="s">
        <v>100</v>
      </c>
      <c r="R11" s="38" t="s">
        <v>158</v>
      </c>
      <c r="S11" s="2" t="s">
        <v>160</v>
      </c>
      <c r="T11" s="62" t="s">
        <v>161</v>
      </c>
      <c r="U11" s="62" t="s">
        <v>162</v>
      </c>
      <c r="V11" s="62" t="s">
        <v>163</v>
      </c>
    </row>
    <row r="12" spans="1:22" s="5" customFormat="1" ht="12.75">
      <c r="A12" s="63">
        <v>1</v>
      </c>
      <c r="B12" s="3">
        <v>2</v>
      </c>
      <c r="C12" s="3">
        <v>3</v>
      </c>
      <c r="D12" s="3">
        <v>4</v>
      </c>
      <c r="E12" s="3">
        <v>5</v>
      </c>
      <c r="F12" s="3">
        <v>2</v>
      </c>
      <c r="G12" s="3">
        <v>3</v>
      </c>
      <c r="H12" s="4">
        <v>4</v>
      </c>
      <c r="I12" s="64">
        <v>5</v>
      </c>
      <c r="J12" s="4">
        <v>6</v>
      </c>
      <c r="K12" s="4">
        <v>7</v>
      </c>
      <c r="L12" s="4">
        <v>8</v>
      </c>
      <c r="M12" s="4">
        <v>9</v>
      </c>
      <c r="N12" s="3">
        <v>14</v>
      </c>
      <c r="O12" s="5">
        <v>10</v>
      </c>
      <c r="P12" s="4">
        <v>11</v>
      </c>
      <c r="Q12" s="4">
        <v>12</v>
      </c>
      <c r="R12" s="4">
        <v>13</v>
      </c>
      <c r="S12" s="4">
        <v>14</v>
      </c>
      <c r="T12" s="4">
        <v>14</v>
      </c>
      <c r="U12" s="4">
        <v>15</v>
      </c>
      <c r="V12" s="4">
        <v>10</v>
      </c>
    </row>
    <row r="13" spans="1:22" s="28" customFormat="1" ht="30" customHeight="1">
      <c r="A13" s="13" t="s">
        <v>164</v>
      </c>
      <c r="B13" s="25">
        <f>C13+D13+E13</f>
        <v>0</v>
      </c>
      <c r="C13" s="25"/>
      <c r="D13" s="25"/>
      <c r="E13" s="25"/>
      <c r="F13" s="25">
        <f>G13+H13+I13</f>
        <v>5574234</v>
      </c>
      <c r="G13" s="25">
        <v>2248872</v>
      </c>
      <c r="H13" s="25">
        <v>114769</v>
      </c>
      <c r="I13" s="25">
        <v>3210593</v>
      </c>
      <c r="J13" s="25">
        <f>K13+L13+M13</f>
        <v>5214832</v>
      </c>
      <c r="K13" s="25">
        <v>2189020</v>
      </c>
      <c r="L13" s="25">
        <v>107766</v>
      </c>
      <c r="M13" s="25">
        <v>2918046</v>
      </c>
      <c r="N13" s="25"/>
      <c r="O13" s="25">
        <f>P13+Q13+R13</f>
        <v>3999462</v>
      </c>
      <c r="P13" s="14">
        <v>1714697</v>
      </c>
      <c r="Q13" s="14"/>
      <c r="R13" s="65">
        <v>2284765</v>
      </c>
      <c r="S13" s="27" t="e">
        <f>O13/B13*100</f>
        <v>#DIV/0!</v>
      </c>
      <c r="T13" s="27">
        <f>O13/F13*100</f>
        <v>71.74908695975088</v>
      </c>
      <c r="U13" s="27">
        <f>O13/J13*100</f>
        <v>76.69397595167015</v>
      </c>
      <c r="V13" s="27">
        <f>J13/F13*100</f>
        <v>93.55244146550001</v>
      </c>
    </row>
    <row r="14" spans="1:22" ht="12.75" hidden="1">
      <c r="A14" s="23" t="s">
        <v>165</v>
      </c>
      <c r="B14" s="25">
        <f>C14+D14+E14</f>
        <v>0</v>
      </c>
      <c r="C14" s="6"/>
      <c r="D14" s="6"/>
      <c r="E14" s="66"/>
      <c r="F14" s="25">
        <f aca="true" t="shared" si="0" ref="F14:F73">G14+H14+I14</f>
        <v>0</v>
      </c>
      <c r="G14" s="6"/>
      <c r="H14" s="6"/>
      <c r="I14" s="66"/>
      <c r="J14" s="25">
        <f aca="true" t="shared" si="1" ref="J14:J73">K14+L14+M14</f>
        <v>0</v>
      </c>
      <c r="K14" s="6"/>
      <c r="L14" s="6"/>
      <c r="M14" s="66"/>
      <c r="N14" s="6"/>
      <c r="O14" s="25">
        <f aca="true" t="shared" si="2" ref="O14:O73">P14+Q14+R14</f>
        <v>0</v>
      </c>
      <c r="P14" s="6"/>
      <c r="Q14" s="6"/>
      <c r="R14" s="66"/>
      <c r="S14" s="27" t="e">
        <f>O14/B14*100</f>
        <v>#DIV/0!</v>
      </c>
      <c r="T14" s="27" t="e">
        <f>O14/F14*100</f>
        <v>#DIV/0!</v>
      </c>
      <c r="U14" s="27" t="e">
        <f>O14/J14*100</f>
        <v>#DIV/0!</v>
      </c>
      <c r="V14" s="6"/>
    </row>
    <row r="15" spans="1:22" ht="12.75" hidden="1">
      <c r="A15" s="23" t="s">
        <v>166</v>
      </c>
      <c r="B15" s="25">
        <f>C15+D15+E15</f>
        <v>0</v>
      </c>
      <c r="C15" s="6"/>
      <c r="D15" s="6"/>
      <c r="E15" s="66"/>
      <c r="F15" s="25">
        <f t="shared" si="0"/>
        <v>0</v>
      </c>
      <c r="G15" s="6"/>
      <c r="H15" s="6"/>
      <c r="I15" s="66"/>
      <c r="J15" s="25">
        <f t="shared" si="1"/>
        <v>0</v>
      </c>
      <c r="K15" s="6"/>
      <c r="L15" s="6"/>
      <c r="M15" s="66"/>
      <c r="N15" s="6"/>
      <c r="O15" s="25">
        <f t="shared" si="2"/>
        <v>0</v>
      </c>
      <c r="P15" s="6"/>
      <c r="Q15" s="6"/>
      <c r="R15" s="66"/>
      <c r="S15" s="27" t="e">
        <f>O15/B15*100</f>
        <v>#DIV/0!</v>
      </c>
      <c r="T15" s="27" t="e">
        <f>O15/F15*100</f>
        <v>#DIV/0!</v>
      </c>
      <c r="U15" s="27" t="e">
        <f>O15/J15*100</f>
        <v>#DIV/0!</v>
      </c>
      <c r="V15" s="6"/>
    </row>
    <row r="16" spans="1:22" ht="12.75" hidden="1">
      <c r="A16" s="23" t="s">
        <v>167</v>
      </c>
      <c r="B16" s="25">
        <f>C16+D16+E16</f>
        <v>0</v>
      </c>
      <c r="C16" s="6"/>
      <c r="D16" s="6"/>
      <c r="E16" s="66"/>
      <c r="F16" s="25">
        <f>G16+H16+I16</f>
        <v>0</v>
      </c>
      <c r="G16" s="6"/>
      <c r="H16" s="6"/>
      <c r="I16" s="66"/>
      <c r="J16" s="25">
        <f>K16+L16+M16</f>
        <v>0</v>
      </c>
      <c r="K16" s="6"/>
      <c r="L16" s="6"/>
      <c r="M16" s="66"/>
      <c r="N16" s="6"/>
      <c r="O16" s="67">
        <v>0</v>
      </c>
      <c r="S16" s="27">
        <v>0</v>
      </c>
      <c r="T16" s="27">
        <v>0</v>
      </c>
      <c r="U16" s="27">
        <v>0</v>
      </c>
      <c r="V16" s="6"/>
    </row>
    <row r="17" spans="1:22" ht="12.75" hidden="1">
      <c r="A17" s="23" t="s">
        <v>168</v>
      </c>
      <c r="B17" s="25">
        <f>C17+D17+E17</f>
        <v>0</v>
      </c>
      <c r="C17" s="6"/>
      <c r="D17" s="6"/>
      <c r="E17" s="66"/>
      <c r="F17" s="25">
        <f>G17+H17+I17</f>
        <v>0</v>
      </c>
      <c r="G17" s="6"/>
      <c r="H17" s="6"/>
      <c r="I17" s="66"/>
      <c r="J17" s="25">
        <f>K17+L17+M17</f>
        <v>0</v>
      </c>
      <c r="K17" s="6"/>
      <c r="L17" s="6"/>
      <c r="M17" s="66"/>
      <c r="N17" s="6"/>
      <c r="O17" s="25">
        <f>P17+Q17+R17</f>
        <v>0</v>
      </c>
      <c r="P17" s="6"/>
      <c r="Q17" s="6"/>
      <c r="R17" s="66"/>
      <c r="S17" s="27" t="e">
        <f aca="true" t="shared" si="3" ref="S17:S73">O17/B17*100</f>
        <v>#DIV/0!</v>
      </c>
      <c r="T17" s="27" t="e">
        <f aca="true" t="shared" si="4" ref="T17:T73">O17/F17*100</f>
        <v>#DIV/0!</v>
      </c>
      <c r="U17" s="27">
        <v>0</v>
      </c>
      <c r="V17" s="6"/>
    </row>
    <row r="18" spans="1:22" s="28" customFormat="1" ht="15" customHeight="1">
      <c r="A18" s="13" t="s">
        <v>169</v>
      </c>
      <c r="B18" s="25">
        <f aca="true" t="shared" si="5" ref="B18:B73">C18+D18+E18</f>
        <v>0</v>
      </c>
      <c r="C18" s="25"/>
      <c r="D18" s="25"/>
      <c r="E18" s="25"/>
      <c r="F18" s="25">
        <f t="shared" si="0"/>
        <v>1038871</v>
      </c>
      <c r="G18" s="25">
        <v>1038871</v>
      </c>
      <c r="H18" s="25"/>
      <c r="I18" s="25"/>
      <c r="J18" s="25">
        <f t="shared" si="1"/>
        <v>986425</v>
      </c>
      <c r="K18" s="25">
        <v>986425</v>
      </c>
      <c r="L18" s="25"/>
      <c r="M18" s="25"/>
      <c r="N18" s="25"/>
      <c r="O18" s="25">
        <f>P18+Q18+R18</f>
        <v>853098</v>
      </c>
      <c r="P18" s="25">
        <v>853098</v>
      </c>
      <c r="Q18" s="25"/>
      <c r="R18" s="25"/>
      <c r="S18" s="27" t="e">
        <f t="shared" si="3"/>
        <v>#DIV/0!</v>
      </c>
      <c r="T18" s="27">
        <f t="shared" si="4"/>
        <v>82.11779903375877</v>
      </c>
      <c r="U18" s="27">
        <f aca="true" t="shared" si="6" ref="U18:U72">O18/J18*100</f>
        <v>86.48381782700154</v>
      </c>
      <c r="V18" s="27">
        <f aca="true" t="shared" si="7" ref="V18:V74">J18/F18*100</f>
        <v>94.95163499606785</v>
      </c>
    </row>
    <row r="19" spans="1:22" ht="12.75" hidden="1">
      <c r="A19" s="23" t="s">
        <v>165</v>
      </c>
      <c r="B19" s="25">
        <f t="shared" si="5"/>
        <v>0</v>
      </c>
      <c r="C19" s="6"/>
      <c r="D19" s="6"/>
      <c r="E19" s="6"/>
      <c r="F19" s="25">
        <f t="shared" si="0"/>
        <v>0</v>
      </c>
      <c r="G19" s="6"/>
      <c r="H19" s="6"/>
      <c r="I19" s="6"/>
      <c r="J19" s="25">
        <f t="shared" si="1"/>
        <v>0</v>
      </c>
      <c r="K19" s="6"/>
      <c r="L19" s="6"/>
      <c r="M19" s="6"/>
      <c r="N19" s="6"/>
      <c r="O19" s="25">
        <f t="shared" si="2"/>
        <v>0</v>
      </c>
      <c r="P19" s="6"/>
      <c r="Q19" s="6"/>
      <c r="R19" s="6"/>
      <c r="S19" s="27" t="e">
        <f t="shared" si="3"/>
        <v>#DIV/0!</v>
      </c>
      <c r="T19" s="27" t="e">
        <f t="shared" si="4"/>
        <v>#DIV/0!</v>
      </c>
      <c r="U19" s="27" t="e">
        <f t="shared" si="6"/>
        <v>#DIV/0!</v>
      </c>
      <c r="V19" s="27" t="e">
        <f t="shared" si="7"/>
        <v>#DIV/0!</v>
      </c>
    </row>
    <row r="20" spans="1:22" ht="12.75" hidden="1">
      <c r="A20" s="23" t="s">
        <v>166</v>
      </c>
      <c r="B20" s="25">
        <f t="shared" si="5"/>
        <v>0</v>
      </c>
      <c r="C20" s="6"/>
      <c r="D20" s="6"/>
      <c r="E20" s="6"/>
      <c r="F20" s="25">
        <f t="shared" si="0"/>
        <v>0</v>
      </c>
      <c r="G20" s="6"/>
      <c r="H20" s="6"/>
      <c r="I20" s="6"/>
      <c r="J20" s="25">
        <f t="shared" si="1"/>
        <v>0</v>
      </c>
      <c r="K20" s="6"/>
      <c r="L20" s="6"/>
      <c r="M20" s="6"/>
      <c r="N20" s="6"/>
      <c r="O20" s="25">
        <f t="shared" si="2"/>
        <v>0</v>
      </c>
      <c r="P20" s="6"/>
      <c r="Q20" s="6"/>
      <c r="R20" s="6"/>
      <c r="S20" s="27" t="e">
        <f t="shared" si="3"/>
        <v>#DIV/0!</v>
      </c>
      <c r="T20" s="27" t="e">
        <f t="shared" si="4"/>
        <v>#DIV/0!</v>
      </c>
      <c r="U20" s="27" t="e">
        <f t="shared" si="6"/>
        <v>#DIV/0!</v>
      </c>
      <c r="V20" s="27" t="e">
        <f t="shared" si="7"/>
        <v>#DIV/0!</v>
      </c>
    </row>
    <row r="21" spans="1:22" ht="12.75" hidden="1">
      <c r="A21" s="23" t="s">
        <v>167</v>
      </c>
      <c r="B21" s="25">
        <f t="shared" si="5"/>
        <v>0</v>
      </c>
      <c r="C21" s="6"/>
      <c r="D21" s="6"/>
      <c r="E21" s="6"/>
      <c r="F21" s="25">
        <f t="shared" si="0"/>
        <v>0</v>
      </c>
      <c r="G21" s="6"/>
      <c r="H21" s="6"/>
      <c r="I21" s="6"/>
      <c r="J21" s="25">
        <f t="shared" si="1"/>
        <v>0</v>
      </c>
      <c r="K21" s="6"/>
      <c r="L21" s="6"/>
      <c r="M21" s="6"/>
      <c r="N21" s="6"/>
      <c r="O21" s="25">
        <f t="shared" si="2"/>
        <v>0</v>
      </c>
      <c r="P21" s="6"/>
      <c r="Q21" s="6"/>
      <c r="R21" s="6"/>
      <c r="S21" s="27" t="e">
        <f t="shared" si="3"/>
        <v>#DIV/0!</v>
      </c>
      <c r="T21" s="27" t="e">
        <f t="shared" si="4"/>
        <v>#DIV/0!</v>
      </c>
      <c r="U21" s="27" t="e">
        <f t="shared" si="6"/>
        <v>#DIV/0!</v>
      </c>
      <c r="V21" s="27" t="e">
        <f t="shared" si="7"/>
        <v>#DIV/0!</v>
      </c>
    </row>
    <row r="22" spans="1:22" ht="12.75" hidden="1">
      <c r="A22" s="23" t="s">
        <v>168</v>
      </c>
      <c r="B22" s="25">
        <f t="shared" si="5"/>
        <v>0</v>
      </c>
      <c r="C22" s="6"/>
      <c r="D22" s="6"/>
      <c r="E22" s="6"/>
      <c r="F22" s="25">
        <f t="shared" si="0"/>
        <v>0</v>
      </c>
      <c r="G22" s="6"/>
      <c r="H22" s="6"/>
      <c r="I22" s="6"/>
      <c r="J22" s="25">
        <f t="shared" si="1"/>
        <v>0</v>
      </c>
      <c r="K22" s="6"/>
      <c r="L22" s="6"/>
      <c r="M22" s="6"/>
      <c r="N22" s="6"/>
      <c r="O22" s="25">
        <f t="shared" si="2"/>
        <v>0</v>
      </c>
      <c r="P22" s="6"/>
      <c r="Q22" s="6"/>
      <c r="R22" s="6"/>
      <c r="S22" s="27" t="e">
        <f t="shared" si="3"/>
        <v>#DIV/0!</v>
      </c>
      <c r="T22" s="27" t="e">
        <f t="shared" si="4"/>
        <v>#DIV/0!</v>
      </c>
      <c r="U22" s="27">
        <v>0</v>
      </c>
      <c r="V22" s="27" t="e">
        <f t="shared" si="7"/>
        <v>#DIV/0!</v>
      </c>
    </row>
    <row r="23" spans="1:22" s="28" customFormat="1" ht="15" customHeight="1">
      <c r="A23" s="13" t="s">
        <v>170</v>
      </c>
      <c r="B23" s="25">
        <f t="shared" si="5"/>
        <v>0</v>
      </c>
      <c r="C23" s="25"/>
      <c r="D23" s="25"/>
      <c r="E23" s="25"/>
      <c r="F23" s="25">
        <f t="shared" si="0"/>
        <v>130079</v>
      </c>
      <c r="G23" s="25">
        <v>130079</v>
      </c>
      <c r="H23" s="25"/>
      <c r="I23" s="25"/>
      <c r="J23" s="25">
        <f t="shared" si="1"/>
        <v>81303</v>
      </c>
      <c r="K23" s="25">
        <v>81303</v>
      </c>
      <c r="L23" s="25"/>
      <c r="M23" s="25"/>
      <c r="N23" s="25"/>
      <c r="O23" s="25">
        <f t="shared" si="2"/>
        <v>0</v>
      </c>
      <c r="P23" s="25"/>
      <c r="Q23" s="25"/>
      <c r="R23" s="25"/>
      <c r="S23" s="27" t="e">
        <f t="shared" si="3"/>
        <v>#DIV/0!</v>
      </c>
      <c r="T23" s="27">
        <f t="shared" si="4"/>
        <v>0</v>
      </c>
      <c r="U23" s="27">
        <f t="shared" si="6"/>
        <v>0</v>
      </c>
      <c r="V23" s="27">
        <f t="shared" si="7"/>
        <v>62.50278676804096</v>
      </c>
    </row>
    <row r="24" spans="1:22" ht="12.75" hidden="1">
      <c r="A24" s="23" t="s">
        <v>165</v>
      </c>
      <c r="B24" s="25">
        <f t="shared" si="5"/>
        <v>0</v>
      </c>
      <c r="C24" s="6"/>
      <c r="D24" s="6"/>
      <c r="E24" s="6"/>
      <c r="F24" s="25">
        <f t="shared" si="0"/>
        <v>0</v>
      </c>
      <c r="G24" s="6"/>
      <c r="H24" s="6"/>
      <c r="I24" s="6"/>
      <c r="J24" s="25">
        <f t="shared" si="1"/>
        <v>0</v>
      </c>
      <c r="K24" s="6"/>
      <c r="L24" s="6"/>
      <c r="M24" s="6"/>
      <c r="N24" s="6"/>
      <c r="O24" s="25">
        <f t="shared" si="2"/>
        <v>0</v>
      </c>
      <c r="P24" s="6"/>
      <c r="Q24" s="6"/>
      <c r="R24" s="6"/>
      <c r="S24" s="27" t="e">
        <f t="shared" si="3"/>
        <v>#DIV/0!</v>
      </c>
      <c r="T24" s="27" t="e">
        <f t="shared" si="4"/>
        <v>#DIV/0!</v>
      </c>
      <c r="U24" s="27" t="e">
        <f t="shared" si="6"/>
        <v>#DIV/0!</v>
      </c>
      <c r="V24" s="27" t="e">
        <f t="shared" si="7"/>
        <v>#DIV/0!</v>
      </c>
    </row>
    <row r="25" spans="1:22" ht="12.75" hidden="1">
      <c r="A25" s="23" t="s">
        <v>166</v>
      </c>
      <c r="B25" s="25">
        <f t="shared" si="5"/>
        <v>0</v>
      </c>
      <c r="C25" s="6"/>
      <c r="D25" s="6"/>
      <c r="E25" s="6"/>
      <c r="F25" s="25">
        <f t="shared" si="0"/>
        <v>0</v>
      </c>
      <c r="G25" s="6"/>
      <c r="H25" s="6"/>
      <c r="I25" s="6"/>
      <c r="J25" s="25">
        <f t="shared" si="1"/>
        <v>0</v>
      </c>
      <c r="K25" s="6"/>
      <c r="L25" s="6"/>
      <c r="M25" s="6"/>
      <c r="N25" s="6"/>
      <c r="O25" s="25">
        <f t="shared" si="2"/>
        <v>0</v>
      </c>
      <c r="P25" s="6"/>
      <c r="Q25" s="6"/>
      <c r="R25" s="6"/>
      <c r="S25" s="27" t="e">
        <f t="shared" si="3"/>
        <v>#DIV/0!</v>
      </c>
      <c r="T25" s="27" t="e">
        <f t="shared" si="4"/>
        <v>#DIV/0!</v>
      </c>
      <c r="U25" s="27" t="e">
        <f t="shared" si="6"/>
        <v>#DIV/0!</v>
      </c>
      <c r="V25" s="27" t="e">
        <f t="shared" si="7"/>
        <v>#DIV/0!</v>
      </c>
    </row>
    <row r="26" spans="1:22" s="28" customFormat="1" ht="12.75" hidden="1">
      <c r="A26" s="13" t="s">
        <v>171</v>
      </c>
      <c r="B26" s="25">
        <f t="shared" si="5"/>
        <v>0</v>
      </c>
      <c r="C26" s="25"/>
      <c r="D26" s="25"/>
      <c r="E26" s="25"/>
      <c r="F26" s="25">
        <f t="shared" si="0"/>
        <v>0</v>
      </c>
      <c r="G26" s="25"/>
      <c r="H26" s="25"/>
      <c r="I26" s="25"/>
      <c r="J26" s="25">
        <f t="shared" si="1"/>
        <v>0</v>
      </c>
      <c r="K26" s="25"/>
      <c r="L26" s="25"/>
      <c r="M26" s="25"/>
      <c r="N26" s="25"/>
      <c r="O26" s="25">
        <f t="shared" si="2"/>
        <v>0</v>
      </c>
      <c r="P26" s="25"/>
      <c r="Q26" s="25"/>
      <c r="R26" s="25"/>
      <c r="S26" s="27" t="e">
        <f t="shared" si="3"/>
        <v>#DIV/0!</v>
      </c>
      <c r="T26" s="27" t="e">
        <f t="shared" si="4"/>
        <v>#DIV/0!</v>
      </c>
      <c r="U26" s="27" t="e">
        <f t="shared" si="6"/>
        <v>#DIV/0!</v>
      </c>
      <c r="V26" s="27" t="e">
        <f t="shared" si="7"/>
        <v>#DIV/0!</v>
      </c>
    </row>
    <row r="27" spans="1:22" ht="12.75" hidden="1">
      <c r="A27" s="23" t="s">
        <v>165</v>
      </c>
      <c r="B27" s="25">
        <f t="shared" si="5"/>
        <v>0</v>
      </c>
      <c r="C27" s="6"/>
      <c r="D27" s="6"/>
      <c r="E27" s="6"/>
      <c r="F27" s="25">
        <f t="shared" si="0"/>
        <v>0</v>
      </c>
      <c r="G27" s="6"/>
      <c r="H27" s="6"/>
      <c r="I27" s="6"/>
      <c r="J27" s="25">
        <f t="shared" si="1"/>
        <v>0</v>
      </c>
      <c r="K27" s="6"/>
      <c r="L27" s="6"/>
      <c r="M27" s="6"/>
      <c r="N27" s="6"/>
      <c r="O27" s="25">
        <f t="shared" si="2"/>
        <v>0</v>
      </c>
      <c r="P27" s="6"/>
      <c r="Q27" s="6"/>
      <c r="R27" s="6"/>
      <c r="S27" s="27" t="e">
        <f t="shared" si="3"/>
        <v>#DIV/0!</v>
      </c>
      <c r="T27" s="27" t="e">
        <f t="shared" si="4"/>
        <v>#DIV/0!</v>
      </c>
      <c r="U27" s="27" t="e">
        <f t="shared" si="6"/>
        <v>#DIV/0!</v>
      </c>
      <c r="V27" s="27" t="e">
        <f t="shared" si="7"/>
        <v>#DIV/0!</v>
      </c>
    </row>
    <row r="28" spans="1:22" ht="12.75" hidden="1">
      <c r="A28" s="23" t="s">
        <v>166</v>
      </c>
      <c r="B28" s="25">
        <f t="shared" si="5"/>
        <v>0</v>
      </c>
      <c r="C28" s="6"/>
      <c r="D28" s="6"/>
      <c r="E28" s="6"/>
      <c r="F28" s="25">
        <f t="shared" si="0"/>
        <v>0</v>
      </c>
      <c r="G28" s="6"/>
      <c r="H28" s="6"/>
      <c r="I28" s="6"/>
      <c r="J28" s="25">
        <f t="shared" si="1"/>
        <v>0</v>
      </c>
      <c r="K28" s="6"/>
      <c r="L28" s="6"/>
      <c r="M28" s="6"/>
      <c r="N28" s="6"/>
      <c r="O28" s="25">
        <f t="shared" si="2"/>
        <v>0</v>
      </c>
      <c r="P28" s="6"/>
      <c r="Q28" s="6"/>
      <c r="R28" s="6"/>
      <c r="S28" s="27" t="e">
        <f t="shared" si="3"/>
        <v>#DIV/0!</v>
      </c>
      <c r="T28" s="27" t="e">
        <f t="shared" si="4"/>
        <v>#DIV/0!</v>
      </c>
      <c r="U28" s="27" t="e">
        <f t="shared" si="6"/>
        <v>#DIV/0!</v>
      </c>
      <c r="V28" s="27" t="e">
        <f t="shared" si="7"/>
        <v>#DIV/0!</v>
      </c>
    </row>
    <row r="29" spans="1:22" ht="12.75" hidden="1">
      <c r="A29" s="23" t="s">
        <v>167</v>
      </c>
      <c r="B29" s="25">
        <f t="shared" si="5"/>
        <v>0</v>
      </c>
      <c r="C29" s="6"/>
      <c r="D29" s="6"/>
      <c r="E29" s="6"/>
      <c r="F29" s="25">
        <f t="shared" si="0"/>
        <v>0</v>
      </c>
      <c r="G29" s="6"/>
      <c r="H29" s="6"/>
      <c r="I29" s="6"/>
      <c r="J29" s="25">
        <f t="shared" si="1"/>
        <v>0</v>
      </c>
      <c r="K29" s="6"/>
      <c r="L29" s="6"/>
      <c r="M29" s="6"/>
      <c r="N29" s="6"/>
      <c r="O29" s="25">
        <f t="shared" si="2"/>
        <v>0</v>
      </c>
      <c r="P29" s="6"/>
      <c r="Q29" s="6"/>
      <c r="R29" s="6"/>
      <c r="S29" s="27" t="e">
        <f t="shared" si="3"/>
        <v>#DIV/0!</v>
      </c>
      <c r="T29" s="27" t="e">
        <f t="shared" si="4"/>
        <v>#DIV/0!</v>
      </c>
      <c r="U29" s="27" t="e">
        <f t="shared" si="6"/>
        <v>#DIV/0!</v>
      </c>
      <c r="V29" s="27" t="e">
        <f t="shared" si="7"/>
        <v>#DIV/0!</v>
      </c>
    </row>
    <row r="30" spans="1:22" ht="12.75" hidden="1">
      <c r="A30" s="23" t="s">
        <v>168</v>
      </c>
      <c r="B30" s="25">
        <f t="shared" si="5"/>
        <v>0</v>
      </c>
      <c r="C30" s="6"/>
      <c r="D30" s="6"/>
      <c r="E30" s="6"/>
      <c r="F30" s="25">
        <f t="shared" si="0"/>
        <v>0</v>
      </c>
      <c r="G30" s="6"/>
      <c r="H30" s="6"/>
      <c r="I30" s="6"/>
      <c r="J30" s="25">
        <f t="shared" si="1"/>
        <v>0</v>
      </c>
      <c r="K30" s="6"/>
      <c r="L30" s="6"/>
      <c r="M30" s="6"/>
      <c r="N30" s="6"/>
      <c r="O30" s="25">
        <f t="shared" si="2"/>
        <v>0</v>
      </c>
      <c r="P30" s="6"/>
      <c r="Q30" s="6"/>
      <c r="R30" s="6"/>
      <c r="S30" s="27" t="e">
        <f t="shared" si="3"/>
        <v>#DIV/0!</v>
      </c>
      <c r="T30" s="27" t="e">
        <f t="shared" si="4"/>
        <v>#DIV/0!</v>
      </c>
      <c r="U30" s="27">
        <v>0</v>
      </c>
      <c r="V30" s="27" t="e">
        <f t="shared" si="7"/>
        <v>#DIV/0!</v>
      </c>
    </row>
    <row r="31" spans="1:22" s="28" customFormat="1" ht="15" customHeight="1">
      <c r="A31" s="13" t="s">
        <v>172</v>
      </c>
      <c r="B31" s="25">
        <f t="shared" si="5"/>
        <v>0</v>
      </c>
      <c r="C31" s="25"/>
      <c r="D31" s="25"/>
      <c r="E31" s="25"/>
      <c r="F31" s="25">
        <f>I31+H31+G31</f>
        <v>320403</v>
      </c>
      <c r="G31" s="25">
        <v>320403</v>
      </c>
      <c r="H31" s="25"/>
      <c r="I31" s="25"/>
      <c r="J31" s="25">
        <f>M31+L31+K31</f>
        <v>315932</v>
      </c>
      <c r="K31" s="25">
        <v>315932</v>
      </c>
      <c r="L31" s="25"/>
      <c r="M31" s="25"/>
      <c r="N31" s="25"/>
      <c r="O31" s="25">
        <f>R31+Q31+P31</f>
        <v>236375</v>
      </c>
      <c r="P31" s="25">
        <v>236375</v>
      </c>
      <c r="Q31" s="25"/>
      <c r="R31" s="25"/>
      <c r="S31" s="27" t="e">
        <f t="shared" si="3"/>
        <v>#DIV/0!</v>
      </c>
      <c r="T31" s="27">
        <f t="shared" si="4"/>
        <v>73.7742780186203</v>
      </c>
      <c r="U31" s="27">
        <f t="shared" si="6"/>
        <v>74.8183153336794</v>
      </c>
      <c r="V31" s="27">
        <f t="shared" si="7"/>
        <v>98.6045698698202</v>
      </c>
    </row>
    <row r="32" spans="1:22" s="28" customFormat="1" ht="12.75" hidden="1">
      <c r="A32" s="23" t="s">
        <v>165</v>
      </c>
      <c r="B32" s="25">
        <f t="shared" si="5"/>
        <v>0</v>
      </c>
      <c r="C32" s="25"/>
      <c r="D32" s="25"/>
      <c r="E32" s="25"/>
      <c r="F32" s="25">
        <f>I32+H32+G32</f>
        <v>0</v>
      </c>
      <c r="G32" s="18"/>
      <c r="H32" s="18"/>
      <c r="I32" s="18"/>
      <c r="J32" s="25">
        <f>M32+L32+K32</f>
        <v>0</v>
      </c>
      <c r="K32" s="18"/>
      <c r="L32" s="18"/>
      <c r="M32" s="18"/>
      <c r="N32" s="25"/>
      <c r="O32" s="25">
        <f>R32+Q32+P32</f>
        <v>0</v>
      </c>
      <c r="P32" s="18"/>
      <c r="Q32" s="18"/>
      <c r="R32" s="18"/>
      <c r="S32" s="27" t="e">
        <f t="shared" si="3"/>
        <v>#DIV/0!</v>
      </c>
      <c r="T32" s="27" t="e">
        <f t="shared" si="4"/>
        <v>#DIV/0!</v>
      </c>
      <c r="U32" s="27" t="e">
        <f t="shared" si="6"/>
        <v>#DIV/0!</v>
      </c>
      <c r="V32" s="27" t="e">
        <f t="shared" si="7"/>
        <v>#DIV/0!</v>
      </c>
    </row>
    <row r="33" spans="1:22" s="28" customFormat="1" ht="12.75" hidden="1">
      <c r="A33" s="23" t="s">
        <v>166</v>
      </c>
      <c r="B33" s="25">
        <f t="shared" si="5"/>
        <v>0</v>
      </c>
      <c r="C33" s="25"/>
      <c r="D33" s="25"/>
      <c r="E33" s="25"/>
      <c r="F33" s="25">
        <f>I33+H33+G33</f>
        <v>0</v>
      </c>
      <c r="G33" s="18"/>
      <c r="H33" s="18"/>
      <c r="I33" s="18"/>
      <c r="J33" s="25">
        <f>M33+L33+K33</f>
        <v>0</v>
      </c>
      <c r="K33" s="18"/>
      <c r="L33" s="18"/>
      <c r="M33" s="18"/>
      <c r="N33" s="25"/>
      <c r="O33" s="25">
        <f>R33+Q33+P33</f>
        <v>0</v>
      </c>
      <c r="P33" s="18"/>
      <c r="Q33" s="18"/>
      <c r="R33" s="18"/>
      <c r="S33" s="27" t="e">
        <f t="shared" si="3"/>
        <v>#DIV/0!</v>
      </c>
      <c r="T33" s="27" t="e">
        <f t="shared" si="4"/>
        <v>#DIV/0!</v>
      </c>
      <c r="U33" s="27" t="e">
        <f t="shared" si="6"/>
        <v>#DIV/0!</v>
      </c>
      <c r="V33" s="27" t="e">
        <f t="shared" si="7"/>
        <v>#DIV/0!</v>
      </c>
    </row>
    <row r="34" spans="1:22" s="28" customFormat="1" ht="12.75" hidden="1">
      <c r="A34" s="23" t="s">
        <v>167</v>
      </c>
      <c r="B34" s="25">
        <f t="shared" si="5"/>
        <v>0</v>
      </c>
      <c r="C34" s="18"/>
      <c r="D34" s="25"/>
      <c r="E34" s="25"/>
      <c r="F34" s="25">
        <f>G34+H34+I34</f>
        <v>0</v>
      </c>
      <c r="G34" s="18"/>
      <c r="H34" s="18"/>
      <c r="I34" s="18"/>
      <c r="J34" s="25">
        <f>K34+L34+M34</f>
        <v>0</v>
      </c>
      <c r="K34" s="18"/>
      <c r="L34" s="18"/>
      <c r="M34" s="18"/>
      <c r="N34" s="25"/>
      <c r="O34" s="25">
        <f>P34+Q34+R34</f>
        <v>0</v>
      </c>
      <c r="P34" s="18"/>
      <c r="Q34" s="18"/>
      <c r="R34" s="18"/>
      <c r="S34" s="27" t="e">
        <f t="shared" si="3"/>
        <v>#DIV/0!</v>
      </c>
      <c r="T34" s="27" t="e">
        <f t="shared" si="4"/>
        <v>#DIV/0!</v>
      </c>
      <c r="U34" s="27" t="e">
        <f t="shared" si="6"/>
        <v>#DIV/0!</v>
      </c>
      <c r="V34" s="27" t="e">
        <f t="shared" si="7"/>
        <v>#DIV/0!</v>
      </c>
    </row>
    <row r="35" spans="1:22" s="28" customFormat="1" ht="12.75" hidden="1">
      <c r="A35" s="23" t="s">
        <v>168</v>
      </c>
      <c r="B35" s="25">
        <f t="shared" si="5"/>
        <v>0</v>
      </c>
      <c r="C35" s="18"/>
      <c r="D35" s="25"/>
      <c r="E35" s="25"/>
      <c r="F35" s="25">
        <f>G35+H35+I35</f>
        <v>0</v>
      </c>
      <c r="G35" s="18"/>
      <c r="H35" s="18"/>
      <c r="I35" s="18"/>
      <c r="J35" s="25">
        <f>K35+L35+M35</f>
        <v>0</v>
      </c>
      <c r="K35" s="18"/>
      <c r="L35" s="18"/>
      <c r="M35" s="18"/>
      <c r="N35" s="25"/>
      <c r="O35" s="25">
        <f>P35+Q35+R35</f>
        <v>0</v>
      </c>
      <c r="P35" s="18"/>
      <c r="Q35" s="18"/>
      <c r="R35" s="18"/>
      <c r="S35" s="27" t="e">
        <f t="shared" si="3"/>
        <v>#DIV/0!</v>
      </c>
      <c r="T35" s="27" t="e">
        <f t="shared" si="4"/>
        <v>#DIV/0!</v>
      </c>
      <c r="U35" s="27">
        <v>0</v>
      </c>
      <c r="V35" s="27" t="e">
        <f t="shared" si="7"/>
        <v>#DIV/0!</v>
      </c>
    </row>
    <row r="36" spans="1:22" s="28" customFormat="1" ht="15" customHeight="1">
      <c r="A36" s="24" t="s">
        <v>173</v>
      </c>
      <c r="B36" s="25">
        <v>0</v>
      </c>
      <c r="C36" s="25"/>
      <c r="D36" s="25"/>
      <c r="E36" s="25"/>
      <c r="F36" s="25">
        <f>G36+H36+I36</f>
        <v>49938</v>
      </c>
      <c r="G36" s="25">
        <v>49938</v>
      </c>
      <c r="H36" s="25"/>
      <c r="I36" s="25"/>
      <c r="J36" s="25">
        <f>K36+L36+M36</f>
        <v>49923</v>
      </c>
      <c r="K36" s="25">
        <v>49923</v>
      </c>
      <c r="L36" s="25"/>
      <c r="M36" s="25"/>
      <c r="N36" s="25"/>
      <c r="O36" s="25">
        <f>P36+Q36+R36</f>
        <v>0</v>
      </c>
      <c r="P36" s="25"/>
      <c r="Q36" s="25"/>
      <c r="R36" s="25"/>
      <c r="S36" s="27">
        <v>0</v>
      </c>
      <c r="T36" s="27">
        <f t="shared" si="4"/>
        <v>0</v>
      </c>
      <c r="U36" s="27">
        <f t="shared" si="6"/>
        <v>0</v>
      </c>
      <c r="V36" s="27">
        <f t="shared" si="7"/>
        <v>99.96996275381474</v>
      </c>
    </row>
    <row r="37" spans="1:22" ht="12.75" hidden="1">
      <c r="A37" s="68" t="s">
        <v>167</v>
      </c>
      <c r="B37" s="6">
        <v>0</v>
      </c>
      <c r="C37" s="6"/>
      <c r="D37" s="6"/>
      <c r="E37" s="6"/>
      <c r="F37" s="25">
        <f>G37+H37+I37</f>
        <v>0</v>
      </c>
      <c r="G37" s="6"/>
      <c r="H37" s="6"/>
      <c r="I37" s="6"/>
      <c r="J37" s="25">
        <f>K37+L37+M37</f>
        <v>0</v>
      </c>
      <c r="K37" s="6"/>
      <c r="L37" s="6"/>
      <c r="M37" s="6"/>
      <c r="N37" s="6"/>
      <c r="O37" s="25">
        <f>P37+Q37+R37</f>
        <v>0</v>
      </c>
      <c r="P37" s="6"/>
      <c r="Q37" s="6"/>
      <c r="R37" s="6"/>
      <c r="S37" s="27">
        <v>0</v>
      </c>
      <c r="T37" s="27" t="e">
        <f t="shared" si="4"/>
        <v>#DIV/0!</v>
      </c>
      <c r="U37" s="27" t="e">
        <f t="shared" si="6"/>
        <v>#DIV/0!</v>
      </c>
      <c r="V37" s="27" t="e">
        <f t="shared" si="7"/>
        <v>#DIV/0!</v>
      </c>
    </row>
    <row r="38" spans="1:22" ht="12.75" customHeight="1" hidden="1">
      <c r="A38" s="68" t="s">
        <v>168</v>
      </c>
      <c r="B38" s="6">
        <v>0</v>
      </c>
      <c r="C38" s="6"/>
      <c r="D38" s="6"/>
      <c r="E38" s="6"/>
      <c r="F38" s="25">
        <f>G38+H38+I38</f>
        <v>0</v>
      </c>
      <c r="G38" s="6"/>
      <c r="H38" s="6"/>
      <c r="I38" s="6"/>
      <c r="J38" s="25">
        <f>K38+L38+M38</f>
        <v>0</v>
      </c>
      <c r="K38" s="6"/>
      <c r="L38" s="6"/>
      <c r="M38" s="6"/>
      <c r="N38" s="6"/>
      <c r="O38" s="25">
        <f>P38+Q38+R38</f>
        <v>0</v>
      </c>
      <c r="P38" s="6"/>
      <c r="Q38" s="6"/>
      <c r="R38" s="6"/>
      <c r="S38" s="27">
        <v>0</v>
      </c>
      <c r="T38" s="27" t="e">
        <f t="shared" si="4"/>
        <v>#DIV/0!</v>
      </c>
      <c r="U38" s="27">
        <v>0</v>
      </c>
      <c r="V38" s="27" t="e">
        <f t="shared" si="7"/>
        <v>#DIV/0!</v>
      </c>
    </row>
    <row r="39" spans="1:22" s="28" customFormat="1" ht="15" customHeight="1">
      <c r="A39" s="13" t="s">
        <v>174</v>
      </c>
      <c r="B39" s="25">
        <f t="shared" si="5"/>
        <v>0</v>
      </c>
      <c r="C39" s="25"/>
      <c r="D39" s="25"/>
      <c r="E39" s="25"/>
      <c r="F39" s="25">
        <f t="shared" si="0"/>
        <v>558017</v>
      </c>
      <c r="G39" s="25">
        <v>434855</v>
      </c>
      <c r="H39" s="25">
        <v>1502</v>
      </c>
      <c r="I39" s="25">
        <v>121660</v>
      </c>
      <c r="J39" s="25">
        <f t="shared" si="1"/>
        <v>548648</v>
      </c>
      <c r="K39" s="25">
        <v>425849</v>
      </c>
      <c r="L39" s="25">
        <v>1260</v>
      </c>
      <c r="M39" s="25">
        <v>121539</v>
      </c>
      <c r="N39" s="25"/>
      <c r="O39" s="25">
        <f t="shared" si="2"/>
        <v>522416</v>
      </c>
      <c r="P39" s="25">
        <v>399416</v>
      </c>
      <c r="Q39" s="25"/>
      <c r="R39" s="25">
        <v>123000</v>
      </c>
      <c r="S39" s="27" t="e">
        <f t="shared" si="3"/>
        <v>#DIV/0!</v>
      </c>
      <c r="T39" s="27">
        <f t="shared" si="4"/>
        <v>93.62008684323237</v>
      </c>
      <c r="U39" s="27">
        <f t="shared" si="6"/>
        <v>95.21879237689738</v>
      </c>
      <c r="V39" s="27">
        <f t="shared" si="7"/>
        <v>98.32101889368961</v>
      </c>
    </row>
    <row r="40" spans="1:22" ht="12.75" hidden="1">
      <c r="A40" s="23" t="s">
        <v>165</v>
      </c>
      <c r="B40" s="25">
        <f t="shared" si="5"/>
        <v>0</v>
      </c>
      <c r="C40" s="6"/>
      <c r="D40" s="6"/>
      <c r="E40" s="6"/>
      <c r="F40" s="25">
        <f t="shared" si="0"/>
        <v>0</v>
      </c>
      <c r="G40" s="6"/>
      <c r="H40" s="6"/>
      <c r="I40" s="6"/>
      <c r="J40" s="25">
        <f t="shared" si="1"/>
        <v>0</v>
      </c>
      <c r="K40" s="6"/>
      <c r="L40" s="6"/>
      <c r="M40" s="6"/>
      <c r="N40" s="6"/>
      <c r="O40" s="25">
        <f t="shared" si="2"/>
        <v>0</v>
      </c>
      <c r="P40" s="6"/>
      <c r="Q40" s="6"/>
      <c r="R40" s="6"/>
      <c r="S40" s="27" t="e">
        <f t="shared" si="3"/>
        <v>#DIV/0!</v>
      </c>
      <c r="T40" s="27" t="e">
        <f t="shared" si="4"/>
        <v>#DIV/0!</v>
      </c>
      <c r="U40" s="27" t="e">
        <f t="shared" si="6"/>
        <v>#DIV/0!</v>
      </c>
      <c r="V40" s="27" t="e">
        <f t="shared" si="7"/>
        <v>#DIV/0!</v>
      </c>
    </row>
    <row r="41" spans="1:22" ht="12.75" hidden="1">
      <c r="A41" s="23" t="s">
        <v>166</v>
      </c>
      <c r="B41" s="25">
        <f t="shared" si="5"/>
        <v>0</v>
      </c>
      <c r="C41" s="6"/>
      <c r="D41" s="6"/>
      <c r="E41" s="6"/>
      <c r="F41" s="25">
        <f t="shared" si="0"/>
        <v>0</v>
      </c>
      <c r="G41" s="6"/>
      <c r="H41" s="6"/>
      <c r="I41" s="6"/>
      <c r="J41" s="25">
        <f t="shared" si="1"/>
        <v>0</v>
      </c>
      <c r="K41" s="6"/>
      <c r="L41" s="6"/>
      <c r="M41" s="6"/>
      <c r="N41" s="6"/>
      <c r="O41" s="25">
        <f t="shared" si="2"/>
        <v>0</v>
      </c>
      <c r="P41" s="6"/>
      <c r="Q41" s="6"/>
      <c r="R41" s="6"/>
      <c r="S41" s="27" t="e">
        <f t="shared" si="3"/>
        <v>#DIV/0!</v>
      </c>
      <c r="T41" s="27" t="e">
        <f t="shared" si="4"/>
        <v>#DIV/0!</v>
      </c>
      <c r="U41" s="27" t="e">
        <f t="shared" si="6"/>
        <v>#DIV/0!</v>
      </c>
      <c r="V41" s="27" t="e">
        <f t="shared" si="7"/>
        <v>#DIV/0!</v>
      </c>
    </row>
    <row r="42" spans="1:22" ht="12.75" hidden="1">
      <c r="A42" s="23" t="s">
        <v>167</v>
      </c>
      <c r="B42" s="25">
        <f t="shared" si="5"/>
        <v>0</v>
      </c>
      <c r="C42" s="6"/>
      <c r="D42" s="6"/>
      <c r="E42" s="6"/>
      <c r="F42" s="25">
        <f t="shared" si="0"/>
        <v>0</v>
      </c>
      <c r="G42" s="6"/>
      <c r="H42" s="6"/>
      <c r="I42" s="6"/>
      <c r="J42" s="25">
        <f t="shared" si="1"/>
        <v>0</v>
      </c>
      <c r="K42" s="6"/>
      <c r="L42" s="6"/>
      <c r="M42" s="6"/>
      <c r="N42" s="6"/>
      <c r="O42" s="25">
        <f t="shared" si="2"/>
        <v>0</v>
      </c>
      <c r="P42" s="6"/>
      <c r="Q42" s="6"/>
      <c r="R42" s="6"/>
      <c r="S42" s="27" t="e">
        <f t="shared" si="3"/>
        <v>#DIV/0!</v>
      </c>
      <c r="T42" s="27" t="e">
        <f t="shared" si="4"/>
        <v>#DIV/0!</v>
      </c>
      <c r="U42" s="27" t="e">
        <f t="shared" si="6"/>
        <v>#DIV/0!</v>
      </c>
      <c r="V42" s="27" t="e">
        <f t="shared" si="7"/>
        <v>#DIV/0!</v>
      </c>
    </row>
    <row r="43" spans="1:22" ht="12.75" hidden="1">
      <c r="A43" s="23" t="s">
        <v>168</v>
      </c>
      <c r="B43" s="25">
        <f t="shared" si="5"/>
        <v>0</v>
      </c>
      <c r="C43" s="6"/>
      <c r="D43" s="6"/>
      <c r="E43" s="6"/>
      <c r="F43" s="25">
        <f t="shared" si="0"/>
        <v>0</v>
      </c>
      <c r="G43" s="6"/>
      <c r="H43" s="6"/>
      <c r="I43" s="6"/>
      <c r="J43" s="25">
        <f t="shared" si="1"/>
        <v>0</v>
      </c>
      <c r="K43" s="6"/>
      <c r="L43" s="6"/>
      <c r="M43" s="6"/>
      <c r="N43" s="6"/>
      <c r="O43" s="25">
        <f t="shared" si="2"/>
        <v>0</v>
      </c>
      <c r="P43" s="6"/>
      <c r="Q43" s="6"/>
      <c r="R43" s="6"/>
      <c r="S43" s="27" t="e">
        <f t="shared" si="3"/>
        <v>#DIV/0!</v>
      </c>
      <c r="T43" s="27" t="e">
        <f t="shared" si="4"/>
        <v>#DIV/0!</v>
      </c>
      <c r="U43" s="27">
        <v>0</v>
      </c>
      <c r="V43" s="27" t="e">
        <f t="shared" si="7"/>
        <v>#DIV/0!</v>
      </c>
    </row>
    <row r="44" spans="1:22" s="28" customFormat="1" ht="15" customHeight="1">
      <c r="A44" s="13" t="s">
        <v>175</v>
      </c>
      <c r="B44" s="25">
        <f t="shared" si="5"/>
        <v>0</v>
      </c>
      <c r="C44" s="25"/>
      <c r="D44" s="25"/>
      <c r="E44" s="25"/>
      <c r="F44" s="25">
        <f t="shared" si="0"/>
        <v>4456</v>
      </c>
      <c r="G44" s="25">
        <v>3980</v>
      </c>
      <c r="H44" s="25"/>
      <c r="I44" s="25">
        <v>476</v>
      </c>
      <c r="J44" s="25">
        <f t="shared" si="1"/>
        <v>4456</v>
      </c>
      <c r="K44" s="25">
        <v>3980</v>
      </c>
      <c r="L44" s="25"/>
      <c r="M44" s="25">
        <v>476</v>
      </c>
      <c r="N44" s="25"/>
      <c r="O44" s="25">
        <f t="shared" si="2"/>
        <v>0</v>
      </c>
      <c r="P44" s="25"/>
      <c r="Q44" s="25"/>
      <c r="R44" s="25"/>
      <c r="S44" s="27" t="e">
        <f t="shared" si="3"/>
        <v>#DIV/0!</v>
      </c>
      <c r="T44" s="27">
        <f t="shared" si="4"/>
        <v>0</v>
      </c>
      <c r="U44" s="27">
        <f t="shared" si="6"/>
        <v>0</v>
      </c>
      <c r="V44" s="27">
        <f t="shared" si="7"/>
        <v>100</v>
      </c>
    </row>
    <row r="45" spans="1:22" ht="12.75" hidden="1">
      <c r="A45" s="23" t="s">
        <v>165</v>
      </c>
      <c r="B45" s="25">
        <f t="shared" si="5"/>
        <v>0</v>
      </c>
      <c r="C45" s="6"/>
      <c r="D45" s="6"/>
      <c r="E45" s="6"/>
      <c r="F45" s="25">
        <f t="shared" si="0"/>
        <v>0</v>
      </c>
      <c r="G45" s="6"/>
      <c r="H45" s="6"/>
      <c r="I45" s="6"/>
      <c r="J45" s="25">
        <f t="shared" si="1"/>
        <v>0</v>
      </c>
      <c r="K45" s="6"/>
      <c r="L45" s="6"/>
      <c r="M45" s="6"/>
      <c r="N45" s="6"/>
      <c r="O45" s="25">
        <f t="shared" si="2"/>
        <v>0</v>
      </c>
      <c r="P45" s="6"/>
      <c r="Q45" s="6"/>
      <c r="R45" s="6"/>
      <c r="S45" s="27" t="e">
        <f t="shared" si="3"/>
        <v>#DIV/0!</v>
      </c>
      <c r="T45" s="27" t="e">
        <f t="shared" si="4"/>
        <v>#DIV/0!</v>
      </c>
      <c r="U45" s="27" t="e">
        <f t="shared" si="6"/>
        <v>#DIV/0!</v>
      </c>
      <c r="V45" s="27" t="e">
        <f t="shared" si="7"/>
        <v>#DIV/0!</v>
      </c>
    </row>
    <row r="46" spans="1:22" ht="12.75" hidden="1">
      <c r="A46" s="23" t="s">
        <v>166</v>
      </c>
      <c r="B46" s="25">
        <f t="shared" si="5"/>
        <v>0</v>
      </c>
      <c r="C46" s="6"/>
      <c r="D46" s="6"/>
      <c r="E46" s="6"/>
      <c r="F46" s="25">
        <f t="shared" si="0"/>
        <v>0</v>
      </c>
      <c r="G46" s="6"/>
      <c r="H46" s="6"/>
      <c r="I46" s="6"/>
      <c r="J46" s="25">
        <f t="shared" si="1"/>
        <v>0</v>
      </c>
      <c r="K46" s="6"/>
      <c r="L46" s="6"/>
      <c r="M46" s="6"/>
      <c r="N46" s="6"/>
      <c r="O46" s="25">
        <f t="shared" si="2"/>
        <v>0</v>
      </c>
      <c r="P46" s="6"/>
      <c r="Q46" s="6"/>
      <c r="R46" s="6"/>
      <c r="S46" s="27" t="e">
        <f t="shared" si="3"/>
        <v>#DIV/0!</v>
      </c>
      <c r="T46" s="27" t="e">
        <f t="shared" si="4"/>
        <v>#DIV/0!</v>
      </c>
      <c r="U46" s="27" t="e">
        <f t="shared" si="6"/>
        <v>#DIV/0!</v>
      </c>
      <c r="V46" s="27" t="e">
        <f t="shared" si="7"/>
        <v>#DIV/0!</v>
      </c>
    </row>
    <row r="47" spans="1:22" ht="12.75" hidden="1">
      <c r="A47" s="23" t="s">
        <v>167</v>
      </c>
      <c r="B47" s="25">
        <f t="shared" si="5"/>
        <v>0</v>
      </c>
      <c r="C47" s="6"/>
      <c r="D47" s="6"/>
      <c r="E47" s="6"/>
      <c r="F47" s="25">
        <f t="shared" si="0"/>
        <v>0</v>
      </c>
      <c r="G47" s="6"/>
      <c r="H47" s="6"/>
      <c r="I47" s="6"/>
      <c r="J47" s="25">
        <f t="shared" si="1"/>
        <v>0</v>
      </c>
      <c r="K47" s="6"/>
      <c r="L47" s="6"/>
      <c r="M47" s="6"/>
      <c r="N47" s="6"/>
      <c r="O47" s="25">
        <f t="shared" si="2"/>
        <v>0</v>
      </c>
      <c r="P47" s="6"/>
      <c r="Q47" s="6"/>
      <c r="R47" s="6"/>
      <c r="S47" s="27" t="e">
        <f t="shared" si="3"/>
        <v>#DIV/0!</v>
      </c>
      <c r="T47" s="27" t="e">
        <f t="shared" si="4"/>
        <v>#DIV/0!</v>
      </c>
      <c r="U47" s="27" t="e">
        <f t="shared" si="6"/>
        <v>#DIV/0!</v>
      </c>
      <c r="V47" s="27" t="e">
        <f t="shared" si="7"/>
        <v>#DIV/0!</v>
      </c>
    </row>
    <row r="48" spans="1:22" ht="12.75" hidden="1">
      <c r="A48" s="23" t="s">
        <v>168</v>
      </c>
      <c r="B48" s="25">
        <f t="shared" si="5"/>
        <v>0</v>
      </c>
      <c r="C48" s="6"/>
      <c r="D48" s="6"/>
      <c r="E48" s="6"/>
      <c r="F48" s="25">
        <f t="shared" si="0"/>
        <v>0</v>
      </c>
      <c r="G48" s="6"/>
      <c r="H48" s="6"/>
      <c r="I48" s="6"/>
      <c r="J48" s="25">
        <f t="shared" si="1"/>
        <v>0</v>
      </c>
      <c r="K48" s="6"/>
      <c r="L48" s="6"/>
      <c r="M48" s="6"/>
      <c r="N48" s="6"/>
      <c r="O48" s="25">
        <f t="shared" si="2"/>
        <v>0</v>
      </c>
      <c r="P48" s="6"/>
      <c r="Q48" s="6"/>
      <c r="R48" s="6"/>
      <c r="S48" s="27" t="e">
        <f t="shared" si="3"/>
        <v>#DIV/0!</v>
      </c>
      <c r="T48" s="27" t="e">
        <f t="shared" si="4"/>
        <v>#DIV/0!</v>
      </c>
      <c r="U48" s="27">
        <v>0</v>
      </c>
      <c r="V48" s="27" t="e">
        <f t="shared" si="7"/>
        <v>#DIV/0!</v>
      </c>
    </row>
    <row r="49" spans="1:22" s="28" customFormat="1" ht="15" customHeight="1">
      <c r="A49" s="13" t="s">
        <v>176</v>
      </c>
      <c r="B49" s="25">
        <f t="shared" si="5"/>
        <v>0</v>
      </c>
      <c r="C49" s="25"/>
      <c r="D49" s="25"/>
      <c r="E49" s="25"/>
      <c r="F49" s="25">
        <f t="shared" si="0"/>
        <v>214787</v>
      </c>
      <c r="G49" s="25">
        <v>164787</v>
      </c>
      <c r="H49" s="25"/>
      <c r="I49" s="25">
        <v>50000</v>
      </c>
      <c r="J49" s="25">
        <f t="shared" si="1"/>
        <v>189703</v>
      </c>
      <c r="K49" s="25">
        <v>158341</v>
      </c>
      <c r="L49" s="25"/>
      <c r="M49" s="25">
        <v>31362</v>
      </c>
      <c r="N49" s="25"/>
      <c r="O49" s="25">
        <f t="shared" si="2"/>
        <v>236046</v>
      </c>
      <c r="P49" s="25">
        <v>186046</v>
      </c>
      <c r="Q49" s="25"/>
      <c r="R49" s="25">
        <v>50000</v>
      </c>
      <c r="S49" s="27" t="e">
        <f t="shared" si="3"/>
        <v>#DIV/0!</v>
      </c>
      <c r="T49" s="27">
        <f t="shared" si="4"/>
        <v>109.89771261761652</v>
      </c>
      <c r="U49" s="27">
        <f t="shared" si="6"/>
        <v>124.42923938999384</v>
      </c>
      <c r="V49" s="27">
        <f t="shared" si="7"/>
        <v>88.32145334680405</v>
      </c>
    </row>
    <row r="50" spans="1:22" ht="12.75" hidden="1">
      <c r="A50" s="23" t="s">
        <v>165</v>
      </c>
      <c r="B50" s="25">
        <f t="shared" si="5"/>
        <v>0</v>
      </c>
      <c r="C50" s="6"/>
      <c r="D50" s="6"/>
      <c r="E50" s="6"/>
      <c r="F50" s="25">
        <f t="shared" si="0"/>
        <v>0</v>
      </c>
      <c r="G50" s="6"/>
      <c r="H50" s="6"/>
      <c r="I50" s="6"/>
      <c r="J50" s="25">
        <f t="shared" si="1"/>
        <v>0</v>
      </c>
      <c r="K50" s="6"/>
      <c r="L50" s="6"/>
      <c r="M50" s="6"/>
      <c r="N50" s="6"/>
      <c r="O50" s="25">
        <f t="shared" si="2"/>
        <v>0</v>
      </c>
      <c r="P50" s="6"/>
      <c r="Q50" s="6"/>
      <c r="R50" s="6"/>
      <c r="S50" s="27" t="e">
        <f t="shared" si="3"/>
        <v>#DIV/0!</v>
      </c>
      <c r="T50" s="27" t="e">
        <f t="shared" si="4"/>
        <v>#DIV/0!</v>
      </c>
      <c r="U50" s="27" t="e">
        <f t="shared" si="6"/>
        <v>#DIV/0!</v>
      </c>
      <c r="V50" s="27" t="e">
        <f t="shared" si="7"/>
        <v>#DIV/0!</v>
      </c>
    </row>
    <row r="51" spans="1:22" ht="12.75" hidden="1">
      <c r="A51" s="23" t="s">
        <v>166</v>
      </c>
      <c r="B51" s="25">
        <f t="shared" si="5"/>
        <v>0</v>
      </c>
      <c r="C51" s="6"/>
      <c r="D51" s="6"/>
      <c r="E51" s="6"/>
      <c r="F51" s="25">
        <f t="shared" si="0"/>
        <v>0</v>
      </c>
      <c r="G51" s="6"/>
      <c r="H51" s="6"/>
      <c r="I51" s="6"/>
      <c r="J51" s="25">
        <f t="shared" si="1"/>
        <v>0</v>
      </c>
      <c r="K51" s="6"/>
      <c r="L51" s="6"/>
      <c r="M51" s="6"/>
      <c r="N51" s="6"/>
      <c r="O51" s="25">
        <f t="shared" si="2"/>
        <v>0</v>
      </c>
      <c r="P51" s="6"/>
      <c r="Q51" s="6"/>
      <c r="R51" s="6"/>
      <c r="S51" s="27" t="e">
        <f t="shared" si="3"/>
        <v>#DIV/0!</v>
      </c>
      <c r="T51" s="27" t="e">
        <f t="shared" si="4"/>
        <v>#DIV/0!</v>
      </c>
      <c r="U51" s="27" t="e">
        <f t="shared" si="6"/>
        <v>#DIV/0!</v>
      </c>
      <c r="V51" s="27" t="e">
        <f t="shared" si="7"/>
        <v>#DIV/0!</v>
      </c>
    </row>
    <row r="52" spans="1:22" ht="12.75" hidden="1">
      <c r="A52" s="23" t="s">
        <v>167</v>
      </c>
      <c r="B52" s="25">
        <f t="shared" si="5"/>
        <v>0</v>
      </c>
      <c r="C52" s="6"/>
      <c r="D52" s="6"/>
      <c r="E52" s="6"/>
      <c r="F52" s="25">
        <f t="shared" si="0"/>
        <v>0</v>
      </c>
      <c r="G52" s="6"/>
      <c r="H52" s="6"/>
      <c r="I52" s="6"/>
      <c r="J52" s="25">
        <f t="shared" si="1"/>
        <v>0</v>
      </c>
      <c r="K52" s="6"/>
      <c r="L52" s="6"/>
      <c r="M52" s="6"/>
      <c r="N52" s="6"/>
      <c r="O52" s="25">
        <f t="shared" si="2"/>
        <v>0</v>
      </c>
      <c r="P52" s="6"/>
      <c r="Q52" s="6"/>
      <c r="R52" s="6"/>
      <c r="S52" s="27" t="e">
        <f t="shared" si="3"/>
        <v>#DIV/0!</v>
      </c>
      <c r="T52" s="27" t="e">
        <f t="shared" si="4"/>
        <v>#DIV/0!</v>
      </c>
      <c r="U52" s="27" t="e">
        <f t="shared" si="6"/>
        <v>#DIV/0!</v>
      </c>
      <c r="V52" s="27" t="e">
        <f t="shared" si="7"/>
        <v>#DIV/0!</v>
      </c>
    </row>
    <row r="53" spans="1:22" ht="12.75" hidden="1">
      <c r="A53" s="23" t="s">
        <v>168</v>
      </c>
      <c r="B53" s="25">
        <f t="shared" si="5"/>
        <v>0</v>
      </c>
      <c r="C53" s="6"/>
      <c r="D53" s="6"/>
      <c r="E53" s="6"/>
      <c r="F53" s="25">
        <f t="shared" si="0"/>
        <v>0</v>
      </c>
      <c r="G53" s="6"/>
      <c r="H53" s="6"/>
      <c r="I53" s="6"/>
      <c r="J53" s="25">
        <f t="shared" si="1"/>
        <v>0</v>
      </c>
      <c r="K53" s="6"/>
      <c r="L53" s="6"/>
      <c r="M53" s="6"/>
      <c r="N53" s="6"/>
      <c r="O53" s="25">
        <f t="shared" si="2"/>
        <v>0</v>
      </c>
      <c r="P53" s="6"/>
      <c r="Q53" s="6"/>
      <c r="R53" s="6"/>
      <c r="S53" s="27" t="e">
        <f t="shared" si="3"/>
        <v>#DIV/0!</v>
      </c>
      <c r="T53" s="27" t="e">
        <f t="shared" si="4"/>
        <v>#DIV/0!</v>
      </c>
      <c r="U53" s="27">
        <v>0</v>
      </c>
      <c r="V53" s="27" t="e">
        <f t="shared" si="7"/>
        <v>#DIV/0!</v>
      </c>
    </row>
    <row r="54" spans="1:22" s="28" customFormat="1" ht="15" customHeight="1">
      <c r="A54" s="13" t="s">
        <v>239</v>
      </c>
      <c r="B54" s="25">
        <f t="shared" si="5"/>
        <v>0</v>
      </c>
      <c r="C54" s="25"/>
      <c r="D54" s="25"/>
      <c r="E54" s="25"/>
      <c r="F54" s="25">
        <f t="shared" si="0"/>
        <v>518186</v>
      </c>
      <c r="G54" s="25">
        <v>450986</v>
      </c>
      <c r="H54" s="25">
        <v>1200</v>
      </c>
      <c r="I54" s="25">
        <v>66000</v>
      </c>
      <c r="J54" s="25">
        <f t="shared" si="1"/>
        <v>485582</v>
      </c>
      <c r="K54" s="25">
        <v>428073</v>
      </c>
      <c r="L54" s="25">
        <v>359</v>
      </c>
      <c r="M54" s="25">
        <v>57150</v>
      </c>
      <c r="N54" s="25"/>
      <c r="O54" s="25">
        <f t="shared" si="2"/>
        <v>524485</v>
      </c>
      <c r="P54" s="25">
        <v>458985</v>
      </c>
      <c r="Q54" s="25">
        <v>1000</v>
      </c>
      <c r="R54" s="25">
        <v>64500</v>
      </c>
      <c r="S54" s="27" t="e">
        <f t="shared" si="3"/>
        <v>#DIV/0!</v>
      </c>
      <c r="T54" s="27">
        <f t="shared" si="4"/>
        <v>101.21558668123029</v>
      </c>
      <c r="U54" s="27">
        <f t="shared" si="6"/>
        <v>108.01162316560334</v>
      </c>
      <c r="V54" s="27">
        <f t="shared" si="7"/>
        <v>93.70805077713408</v>
      </c>
    </row>
    <row r="55" spans="1:22" ht="12.75" hidden="1">
      <c r="A55" s="23" t="s">
        <v>165</v>
      </c>
      <c r="B55" s="25">
        <f t="shared" si="5"/>
        <v>0</v>
      </c>
      <c r="C55" s="6"/>
      <c r="D55" s="6"/>
      <c r="E55" s="6"/>
      <c r="F55" s="25">
        <f t="shared" si="0"/>
        <v>0</v>
      </c>
      <c r="G55" s="6"/>
      <c r="H55" s="6"/>
      <c r="I55" s="6"/>
      <c r="J55" s="25">
        <f t="shared" si="1"/>
        <v>0</v>
      </c>
      <c r="K55" s="6"/>
      <c r="L55" s="6"/>
      <c r="M55" s="6"/>
      <c r="N55" s="6"/>
      <c r="O55" s="25">
        <f t="shared" si="2"/>
        <v>0</v>
      </c>
      <c r="P55" s="6"/>
      <c r="Q55" s="6"/>
      <c r="R55" s="6"/>
      <c r="S55" s="27" t="e">
        <f t="shared" si="3"/>
        <v>#DIV/0!</v>
      </c>
      <c r="T55" s="27" t="e">
        <f t="shared" si="4"/>
        <v>#DIV/0!</v>
      </c>
      <c r="U55" s="27" t="e">
        <f t="shared" si="6"/>
        <v>#DIV/0!</v>
      </c>
      <c r="V55" s="27" t="e">
        <f t="shared" si="7"/>
        <v>#DIV/0!</v>
      </c>
    </row>
    <row r="56" spans="1:22" ht="12.75" hidden="1">
      <c r="A56" s="23" t="s">
        <v>166</v>
      </c>
      <c r="B56" s="25">
        <f t="shared" si="5"/>
        <v>0</v>
      </c>
      <c r="C56" s="6"/>
      <c r="D56" s="6"/>
      <c r="E56" s="6"/>
      <c r="F56" s="25">
        <f t="shared" si="0"/>
        <v>0</v>
      </c>
      <c r="G56" s="6"/>
      <c r="H56" s="6"/>
      <c r="I56" s="6"/>
      <c r="J56" s="25">
        <f t="shared" si="1"/>
        <v>0</v>
      </c>
      <c r="K56" s="6"/>
      <c r="L56" s="6"/>
      <c r="M56" s="6"/>
      <c r="N56" s="6"/>
      <c r="O56" s="25">
        <f t="shared" si="2"/>
        <v>0</v>
      </c>
      <c r="P56" s="6"/>
      <c r="Q56" s="6"/>
      <c r="R56" s="6"/>
      <c r="S56" s="27" t="e">
        <f t="shared" si="3"/>
        <v>#DIV/0!</v>
      </c>
      <c r="T56" s="27" t="e">
        <f t="shared" si="4"/>
        <v>#DIV/0!</v>
      </c>
      <c r="U56" s="27" t="e">
        <f t="shared" si="6"/>
        <v>#DIV/0!</v>
      </c>
      <c r="V56" s="27" t="e">
        <f t="shared" si="7"/>
        <v>#DIV/0!</v>
      </c>
    </row>
    <row r="57" spans="1:22" ht="12.75" hidden="1">
      <c r="A57" s="23" t="s">
        <v>167</v>
      </c>
      <c r="B57" s="25">
        <f t="shared" si="5"/>
        <v>0</v>
      </c>
      <c r="C57" s="6"/>
      <c r="D57" s="6"/>
      <c r="E57" s="6"/>
      <c r="F57" s="25">
        <f t="shared" si="0"/>
        <v>0</v>
      </c>
      <c r="G57" s="6"/>
      <c r="H57" s="6"/>
      <c r="I57" s="6"/>
      <c r="J57" s="25">
        <f t="shared" si="1"/>
        <v>0</v>
      </c>
      <c r="K57" s="6"/>
      <c r="L57" s="6"/>
      <c r="M57" s="6"/>
      <c r="N57" s="6"/>
      <c r="O57" s="25">
        <f t="shared" si="2"/>
        <v>0</v>
      </c>
      <c r="P57" s="6"/>
      <c r="Q57" s="6"/>
      <c r="R57" s="6"/>
      <c r="S57" s="27" t="e">
        <f t="shared" si="3"/>
        <v>#DIV/0!</v>
      </c>
      <c r="T57" s="27" t="e">
        <f t="shared" si="4"/>
        <v>#DIV/0!</v>
      </c>
      <c r="U57" s="27" t="e">
        <f t="shared" si="6"/>
        <v>#DIV/0!</v>
      </c>
      <c r="V57" s="27" t="e">
        <f t="shared" si="7"/>
        <v>#DIV/0!</v>
      </c>
    </row>
    <row r="58" spans="1:22" ht="12.75" hidden="1">
      <c r="A58" s="23" t="s">
        <v>168</v>
      </c>
      <c r="B58" s="25">
        <f t="shared" si="5"/>
        <v>0</v>
      </c>
      <c r="C58" s="6"/>
      <c r="D58" s="6"/>
      <c r="E58" s="6"/>
      <c r="F58" s="25">
        <f t="shared" si="0"/>
        <v>0</v>
      </c>
      <c r="G58" s="6"/>
      <c r="H58" s="6"/>
      <c r="I58" s="6"/>
      <c r="J58" s="25">
        <f t="shared" si="1"/>
        <v>0</v>
      </c>
      <c r="K58" s="6"/>
      <c r="L58" s="6"/>
      <c r="M58" s="6"/>
      <c r="N58" s="6"/>
      <c r="O58" s="25">
        <f t="shared" si="2"/>
        <v>0</v>
      </c>
      <c r="P58" s="6"/>
      <c r="Q58" s="6"/>
      <c r="R58" s="6"/>
      <c r="S58" s="27" t="e">
        <f t="shared" si="3"/>
        <v>#DIV/0!</v>
      </c>
      <c r="T58" s="27" t="e">
        <f t="shared" si="4"/>
        <v>#DIV/0!</v>
      </c>
      <c r="U58" s="27">
        <v>0</v>
      </c>
      <c r="V58" s="27" t="e">
        <f t="shared" si="7"/>
        <v>#DIV/0!</v>
      </c>
    </row>
    <row r="59" spans="1:22" s="28" customFormat="1" ht="12.75" hidden="1">
      <c r="A59" s="13"/>
      <c r="B59" s="25">
        <f t="shared" si="5"/>
        <v>0</v>
      </c>
      <c r="C59" s="25"/>
      <c r="D59" s="25"/>
      <c r="E59" s="25"/>
      <c r="F59" s="25">
        <f t="shared" si="0"/>
        <v>0</v>
      </c>
      <c r="G59" s="25"/>
      <c r="H59" s="25"/>
      <c r="I59" s="25"/>
      <c r="J59" s="25">
        <f t="shared" si="1"/>
        <v>0</v>
      </c>
      <c r="K59" s="25"/>
      <c r="L59" s="25"/>
      <c r="M59" s="25"/>
      <c r="N59" s="25"/>
      <c r="O59" s="25">
        <f t="shared" si="2"/>
        <v>0</v>
      </c>
      <c r="P59" s="25"/>
      <c r="Q59" s="25"/>
      <c r="R59" s="25"/>
      <c r="S59" s="27" t="e">
        <f t="shared" si="3"/>
        <v>#DIV/0!</v>
      </c>
      <c r="T59" s="27" t="e">
        <f t="shared" si="4"/>
        <v>#DIV/0!</v>
      </c>
      <c r="U59" s="27" t="e">
        <f t="shared" si="6"/>
        <v>#DIV/0!</v>
      </c>
      <c r="V59" s="27" t="e">
        <f t="shared" si="7"/>
        <v>#DIV/0!</v>
      </c>
    </row>
    <row r="60" spans="1:22" ht="12.75" hidden="1">
      <c r="A60" s="23" t="s">
        <v>165</v>
      </c>
      <c r="B60" s="25">
        <f t="shared" si="5"/>
        <v>0</v>
      </c>
      <c r="C60" s="6"/>
      <c r="D60" s="6"/>
      <c r="E60" s="6"/>
      <c r="F60" s="25">
        <f t="shared" si="0"/>
        <v>0</v>
      </c>
      <c r="G60" s="6"/>
      <c r="H60" s="6"/>
      <c r="I60" s="6"/>
      <c r="J60" s="25">
        <f t="shared" si="1"/>
        <v>0</v>
      </c>
      <c r="K60" s="6"/>
      <c r="L60" s="6"/>
      <c r="M60" s="6"/>
      <c r="N60" s="6"/>
      <c r="O60" s="25">
        <f t="shared" si="2"/>
        <v>0</v>
      </c>
      <c r="P60" s="6"/>
      <c r="Q60" s="6"/>
      <c r="R60" s="6"/>
      <c r="S60" s="27" t="e">
        <f t="shared" si="3"/>
        <v>#DIV/0!</v>
      </c>
      <c r="T60" s="27" t="e">
        <f t="shared" si="4"/>
        <v>#DIV/0!</v>
      </c>
      <c r="U60" s="27" t="e">
        <f t="shared" si="6"/>
        <v>#DIV/0!</v>
      </c>
      <c r="V60" s="27" t="e">
        <f t="shared" si="7"/>
        <v>#DIV/0!</v>
      </c>
    </row>
    <row r="61" spans="1:22" ht="12.75" hidden="1">
      <c r="A61" s="23" t="s">
        <v>166</v>
      </c>
      <c r="B61" s="25">
        <f t="shared" si="5"/>
        <v>0</v>
      </c>
      <c r="C61" s="6"/>
      <c r="D61" s="6"/>
      <c r="E61" s="6"/>
      <c r="F61" s="25">
        <f t="shared" si="0"/>
        <v>0</v>
      </c>
      <c r="G61" s="6"/>
      <c r="H61" s="6"/>
      <c r="I61" s="6"/>
      <c r="J61" s="25">
        <f t="shared" si="1"/>
        <v>0</v>
      </c>
      <c r="K61" s="6"/>
      <c r="L61" s="6"/>
      <c r="M61" s="6"/>
      <c r="N61" s="6"/>
      <c r="O61" s="25">
        <f t="shared" si="2"/>
        <v>0</v>
      </c>
      <c r="P61" s="6"/>
      <c r="Q61" s="6"/>
      <c r="R61" s="6"/>
      <c r="S61" s="27" t="e">
        <f t="shared" si="3"/>
        <v>#DIV/0!</v>
      </c>
      <c r="T61" s="27" t="e">
        <f t="shared" si="4"/>
        <v>#DIV/0!</v>
      </c>
      <c r="U61" s="27" t="e">
        <f t="shared" si="6"/>
        <v>#DIV/0!</v>
      </c>
      <c r="V61" s="27" t="e">
        <f t="shared" si="7"/>
        <v>#DIV/0!</v>
      </c>
    </row>
    <row r="62" spans="1:22" ht="12.75" hidden="1">
      <c r="A62" s="23" t="s">
        <v>167</v>
      </c>
      <c r="B62" s="25">
        <f t="shared" si="5"/>
        <v>0</v>
      </c>
      <c r="C62" s="6"/>
      <c r="D62" s="6"/>
      <c r="E62" s="6"/>
      <c r="F62" s="25">
        <f t="shared" si="0"/>
        <v>0</v>
      </c>
      <c r="G62" s="6"/>
      <c r="H62" s="6"/>
      <c r="I62" s="6"/>
      <c r="J62" s="25">
        <f t="shared" si="1"/>
        <v>0</v>
      </c>
      <c r="K62" s="6"/>
      <c r="L62" s="6"/>
      <c r="M62" s="6"/>
      <c r="N62" s="6"/>
      <c r="O62" s="25">
        <f t="shared" si="2"/>
        <v>0</v>
      </c>
      <c r="P62" s="6"/>
      <c r="Q62" s="6"/>
      <c r="R62" s="6"/>
      <c r="S62" s="27" t="e">
        <f t="shared" si="3"/>
        <v>#DIV/0!</v>
      </c>
      <c r="T62" s="27" t="e">
        <f t="shared" si="4"/>
        <v>#DIV/0!</v>
      </c>
      <c r="U62" s="27" t="e">
        <f t="shared" si="6"/>
        <v>#DIV/0!</v>
      </c>
      <c r="V62" s="27" t="e">
        <f t="shared" si="7"/>
        <v>#DIV/0!</v>
      </c>
    </row>
    <row r="63" spans="1:22" ht="12.75" hidden="1">
      <c r="A63" s="23" t="s">
        <v>168</v>
      </c>
      <c r="B63" s="25">
        <f t="shared" si="5"/>
        <v>0</v>
      </c>
      <c r="C63" s="6"/>
      <c r="D63" s="6"/>
      <c r="E63" s="6"/>
      <c r="F63" s="25">
        <f t="shared" si="0"/>
        <v>0</v>
      </c>
      <c r="G63" s="6"/>
      <c r="H63" s="6"/>
      <c r="I63" s="6"/>
      <c r="J63" s="25">
        <f t="shared" si="1"/>
        <v>0</v>
      </c>
      <c r="K63" s="6"/>
      <c r="L63" s="6"/>
      <c r="M63" s="6"/>
      <c r="N63" s="6"/>
      <c r="O63" s="25">
        <f t="shared" si="2"/>
        <v>0</v>
      </c>
      <c r="P63" s="6"/>
      <c r="Q63" s="6"/>
      <c r="R63" s="6"/>
      <c r="S63" s="27" t="e">
        <f t="shared" si="3"/>
        <v>#DIV/0!</v>
      </c>
      <c r="T63" s="27" t="e">
        <f t="shared" si="4"/>
        <v>#DIV/0!</v>
      </c>
      <c r="U63" s="27">
        <v>0</v>
      </c>
      <c r="V63" s="27" t="e">
        <f t="shared" si="7"/>
        <v>#DIV/0!</v>
      </c>
    </row>
    <row r="64" spans="1:22" s="28" customFormat="1" ht="14.25" customHeight="1">
      <c r="A64" s="13" t="s">
        <v>177</v>
      </c>
      <c r="B64" s="25">
        <f t="shared" si="5"/>
        <v>0</v>
      </c>
      <c r="C64" s="25"/>
      <c r="D64" s="25"/>
      <c r="E64" s="25"/>
      <c r="F64" s="25">
        <f t="shared" si="0"/>
        <v>821373</v>
      </c>
      <c r="G64" s="25">
        <v>820773</v>
      </c>
      <c r="H64" s="25">
        <v>600</v>
      </c>
      <c r="I64" s="25"/>
      <c r="J64" s="25">
        <f t="shared" si="1"/>
        <v>806168</v>
      </c>
      <c r="K64" s="25">
        <v>805692</v>
      </c>
      <c r="L64" s="25">
        <v>476</v>
      </c>
      <c r="M64" s="25"/>
      <c r="N64" s="25"/>
      <c r="O64" s="25">
        <f t="shared" si="2"/>
        <v>845921</v>
      </c>
      <c r="P64" s="25">
        <v>844921</v>
      </c>
      <c r="Q64" s="25">
        <v>1000</v>
      </c>
      <c r="R64" s="25"/>
      <c r="S64" s="27" t="e">
        <f t="shared" si="3"/>
        <v>#DIV/0!</v>
      </c>
      <c r="T64" s="27">
        <f t="shared" si="4"/>
        <v>102.98865436287777</v>
      </c>
      <c r="U64" s="27">
        <f t="shared" si="6"/>
        <v>104.93110617141836</v>
      </c>
      <c r="V64" s="27">
        <f t="shared" si="7"/>
        <v>98.14883128615136</v>
      </c>
    </row>
    <row r="65" spans="1:22" ht="12.75" hidden="1">
      <c r="A65" s="23" t="s">
        <v>165</v>
      </c>
      <c r="B65" s="25">
        <f t="shared" si="5"/>
        <v>0</v>
      </c>
      <c r="C65" s="6"/>
      <c r="D65" s="6"/>
      <c r="E65" s="6"/>
      <c r="F65" s="25">
        <f t="shared" si="0"/>
        <v>0</v>
      </c>
      <c r="G65" s="6"/>
      <c r="H65" s="6"/>
      <c r="I65" s="6"/>
      <c r="J65" s="25">
        <f t="shared" si="1"/>
        <v>0</v>
      </c>
      <c r="K65" s="6"/>
      <c r="L65" s="6"/>
      <c r="M65" s="6"/>
      <c r="N65" s="6"/>
      <c r="O65" s="25">
        <f t="shared" si="2"/>
        <v>0</v>
      </c>
      <c r="P65" s="6"/>
      <c r="Q65" s="6"/>
      <c r="R65" s="6"/>
      <c r="S65" s="27" t="e">
        <f t="shared" si="3"/>
        <v>#DIV/0!</v>
      </c>
      <c r="T65" s="27" t="e">
        <f t="shared" si="4"/>
        <v>#DIV/0!</v>
      </c>
      <c r="U65" s="27" t="e">
        <f t="shared" si="6"/>
        <v>#DIV/0!</v>
      </c>
      <c r="V65" s="27" t="e">
        <f t="shared" si="7"/>
        <v>#DIV/0!</v>
      </c>
    </row>
    <row r="66" spans="1:22" ht="12.75" hidden="1">
      <c r="A66" s="23" t="s">
        <v>166</v>
      </c>
      <c r="B66" s="25">
        <f t="shared" si="5"/>
        <v>0</v>
      </c>
      <c r="C66" s="6"/>
      <c r="D66" s="6"/>
      <c r="E66" s="6"/>
      <c r="F66" s="25">
        <f t="shared" si="0"/>
        <v>0</v>
      </c>
      <c r="G66" s="6"/>
      <c r="H66" s="6"/>
      <c r="I66" s="6"/>
      <c r="J66" s="25">
        <f t="shared" si="1"/>
        <v>0</v>
      </c>
      <c r="K66" s="6"/>
      <c r="L66" s="6"/>
      <c r="M66" s="6"/>
      <c r="N66" s="6"/>
      <c r="O66" s="25">
        <f t="shared" si="2"/>
        <v>0</v>
      </c>
      <c r="P66" s="6"/>
      <c r="Q66" s="6"/>
      <c r="R66" s="6"/>
      <c r="S66" s="27" t="e">
        <f t="shared" si="3"/>
        <v>#DIV/0!</v>
      </c>
      <c r="T66" s="27" t="e">
        <f t="shared" si="4"/>
        <v>#DIV/0!</v>
      </c>
      <c r="U66" s="27" t="e">
        <f t="shared" si="6"/>
        <v>#DIV/0!</v>
      </c>
      <c r="V66" s="27" t="e">
        <f t="shared" si="7"/>
        <v>#DIV/0!</v>
      </c>
    </row>
    <row r="67" spans="1:22" ht="12.75" hidden="1">
      <c r="A67" s="23" t="s">
        <v>167</v>
      </c>
      <c r="B67" s="25">
        <f t="shared" si="5"/>
        <v>0</v>
      </c>
      <c r="C67" s="6"/>
      <c r="D67" s="6"/>
      <c r="E67" s="6"/>
      <c r="F67" s="25">
        <f t="shared" si="0"/>
        <v>0</v>
      </c>
      <c r="G67" s="6"/>
      <c r="H67" s="6"/>
      <c r="I67" s="6"/>
      <c r="J67" s="25">
        <f t="shared" si="1"/>
        <v>0</v>
      </c>
      <c r="K67" s="6"/>
      <c r="L67" s="6"/>
      <c r="M67" s="6"/>
      <c r="N67" s="6"/>
      <c r="O67" s="25">
        <f t="shared" si="2"/>
        <v>0</v>
      </c>
      <c r="P67" s="6"/>
      <c r="Q67" s="6"/>
      <c r="R67" s="6"/>
      <c r="S67" s="27" t="e">
        <f t="shared" si="3"/>
        <v>#DIV/0!</v>
      </c>
      <c r="T67" s="27" t="e">
        <f t="shared" si="4"/>
        <v>#DIV/0!</v>
      </c>
      <c r="U67" s="27" t="e">
        <f t="shared" si="6"/>
        <v>#DIV/0!</v>
      </c>
      <c r="V67" s="27" t="e">
        <f t="shared" si="7"/>
        <v>#DIV/0!</v>
      </c>
    </row>
    <row r="68" spans="1:22" ht="12.75" hidden="1">
      <c r="A68" s="23" t="s">
        <v>168</v>
      </c>
      <c r="B68" s="25">
        <f t="shared" si="5"/>
        <v>0</v>
      </c>
      <c r="C68" s="6"/>
      <c r="D68" s="6"/>
      <c r="E68" s="6"/>
      <c r="F68" s="25">
        <f t="shared" si="0"/>
        <v>0</v>
      </c>
      <c r="G68" s="6"/>
      <c r="H68" s="6"/>
      <c r="I68" s="6"/>
      <c r="J68" s="25">
        <f t="shared" si="1"/>
        <v>0</v>
      </c>
      <c r="K68" s="6"/>
      <c r="L68" s="6"/>
      <c r="M68" s="6"/>
      <c r="N68" s="6"/>
      <c r="O68" s="25">
        <f t="shared" si="2"/>
        <v>0</v>
      </c>
      <c r="P68" s="6"/>
      <c r="Q68" s="6"/>
      <c r="R68" s="6"/>
      <c r="S68" s="27" t="e">
        <f t="shared" si="3"/>
        <v>#DIV/0!</v>
      </c>
      <c r="T68" s="27" t="e">
        <f t="shared" si="4"/>
        <v>#DIV/0!</v>
      </c>
      <c r="U68" s="27">
        <v>0</v>
      </c>
      <c r="V68" s="27" t="e">
        <f t="shared" si="7"/>
        <v>#DIV/0!</v>
      </c>
    </row>
    <row r="69" spans="1:22" s="28" customFormat="1" ht="15" customHeight="1">
      <c r="A69" s="13" t="s">
        <v>225</v>
      </c>
      <c r="B69" s="25">
        <f t="shared" si="5"/>
        <v>0</v>
      </c>
      <c r="C69" s="25"/>
      <c r="D69" s="25"/>
      <c r="E69" s="25"/>
      <c r="F69" s="25">
        <f t="shared" si="0"/>
        <v>115660</v>
      </c>
      <c r="G69" s="25">
        <v>101700</v>
      </c>
      <c r="H69" s="25">
        <v>13960</v>
      </c>
      <c r="I69" s="25"/>
      <c r="J69" s="25">
        <f t="shared" si="1"/>
        <v>108776</v>
      </c>
      <c r="K69" s="25">
        <v>101700</v>
      </c>
      <c r="L69" s="25">
        <v>7076</v>
      </c>
      <c r="M69" s="25"/>
      <c r="N69" s="25"/>
      <c r="O69" s="25">
        <f t="shared" si="2"/>
        <v>148838</v>
      </c>
      <c r="P69" s="25">
        <v>131610</v>
      </c>
      <c r="Q69" s="25">
        <v>17228</v>
      </c>
      <c r="R69" s="25"/>
      <c r="S69" s="27" t="e">
        <f t="shared" si="3"/>
        <v>#DIV/0!</v>
      </c>
      <c r="T69" s="27">
        <f t="shared" si="4"/>
        <v>128.6858032163237</v>
      </c>
      <c r="U69" s="27">
        <f t="shared" si="6"/>
        <v>136.82981540045597</v>
      </c>
      <c r="V69" s="27">
        <f t="shared" si="7"/>
        <v>94.04807193498185</v>
      </c>
    </row>
    <row r="70" spans="1:22" ht="12.75" hidden="1">
      <c r="A70" s="23" t="s">
        <v>165</v>
      </c>
      <c r="B70" s="25">
        <f t="shared" si="5"/>
        <v>0</v>
      </c>
      <c r="C70" s="6"/>
      <c r="D70" s="6"/>
      <c r="E70" s="6"/>
      <c r="F70" s="25">
        <f t="shared" si="0"/>
        <v>0</v>
      </c>
      <c r="G70" s="6"/>
      <c r="H70" s="6"/>
      <c r="I70" s="6"/>
      <c r="J70" s="25">
        <f t="shared" si="1"/>
        <v>0</v>
      </c>
      <c r="K70" s="6"/>
      <c r="L70" s="6"/>
      <c r="M70" s="6"/>
      <c r="N70" s="6"/>
      <c r="O70" s="25">
        <f t="shared" si="2"/>
        <v>0</v>
      </c>
      <c r="P70" s="6"/>
      <c r="Q70" s="6"/>
      <c r="R70" s="6"/>
      <c r="S70" s="27" t="e">
        <f t="shared" si="3"/>
        <v>#DIV/0!</v>
      </c>
      <c r="T70" s="27" t="e">
        <f t="shared" si="4"/>
        <v>#DIV/0!</v>
      </c>
      <c r="U70" s="27" t="e">
        <f t="shared" si="6"/>
        <v>#DIV/0!</v>
      </c>
      <c r="V70" s="27" t="e">
        <f t="shared" si="7"/>
        <v>#DIV/0!</v>
      </c>
    </row>
    <row r="71" spans="1:22" ht="12.75" hidden="1">
      <c r="A71" s="23" t="s">
        <v>166</v>
      </c>
      <c r="B71" s="25">
        <f t="shared" si="5"/>
        <v>0</v>
      </c>
      <c r="C71" s="6"/>
      <c r="D71" s="6"/>
      <c r="E71" s="6"/>
      <c r="F71" s="25">
        <f t="shared" si="0"/>
        <v>0</v>
      </c>
      <c r="G71" s="6"/>
      <c r="H71" s="6"/>
      <c r="I71" s="6"/>
      <c r="J71" s="25">
        <f t="shared" si="1"/>
        <v>0</v>
      </c>
      <c r="K71" s="6"/>
      <c r="L71" s="6"/>
      <c r="M71" s="6"/>
      <c r="N71" s="6"/>
      <c r="O71" s="25">
        <f t="shared" si="2"/>
        <v>0</v>
      </c>
      <c r="P71" s="6"/>
      <c r="Q71" s="6"/>
      <c r="R71" s="6"/>
      <c r="S71" s="27" t="e">
        <f t="shared" si="3"/>
        <v>#DIV/0!</v>
      </c>
      <c r="T71" s="27" t="e">
        <f t="shared" si="4"/>
        <v>#DIV/0!</v>
      </c>
      <c r="U71" s="27" t="e">
        <f t="shared" si="6"/>
        <v>#DIV/0!</v>
      </c>
      <c r="V71" s="27" t="e">
        <f t="shared" si="7"/>
        <v>#DIV/0!</v>
      </c>
    </row>
    <row r="72" spans="1:22" ht="12.75" hidden="1">
      <c r="A72" s="23" t="s">
        <v>167</v>
      </c>
      <c r="B72" s="25">
        <f t="shared" si="5"/>
        <v>107496</v>
      </c>
      <c r="C72" s="6">
        <v>98496</v>
      </c>
      <c r="D72" s="6">
        <v>9000</v>
      </c>
      <c r="E72" s="6"/>
      <c r="F72" s="25">
        <f t="shared" si="0"/>
        <v>108996</v>
      </c>
      <c r="G72" s="6">
        <v>98496</v>
      </c>
      <c r="H72" s="6">
        <v>10500</v>
      </c>
      <c r="I72" s="6"/>
      <c r="J72" s="25">
        <f t="shared" si="1"/>
        <v>107738</v>
      </c>
      <c r="K72" s="6">
        <v>98093</v>
      </c>
      <c r="L72" s="6">
        <v>9645</v>
      </c>
      <c r="M72" s="6"/>
      <c r="N72" s="6"/>
      <c r="O72" s="25">
        <f t="shared" si="2"/>
        <v>0</v>
      </c>
      <c r="P72" s="6"/>
      <c r="Q72" s="6"/>
      <c r="R72" s="6"/>
      <c r="S72" s="27">
        <f t="shared" si="3"/>
        <v>0</v>
      </c>
      <c r="T72" s="27">
        <f t="shared" si="4"/>
        <v>0</v>
      </c>
      <c r="U72" s="27">
        <f t="shared" si="6"/>
        <v>0</v>
      </c>
      <c r="V72" s="27">
        <f t="shared" si="7"/>
        <v>98.84582920474145</v>
      </c>
    </row>
    <row r="73" spans="1:22" ht="12.75" hidden="1">
      <c r="A73" s="23" t="s">
        <v>168</v>
      </c>
      <c r="B73" s="25">
        <f t="shared" si="5"/>
        <v>10944</v>
      </c>
      <c r="C73" s="6">
        <v>10944</v>
      </c>
      <c r="D73" s="6"/>
      <c r="E73" s="6"/>
      <c r="F73" s="25">
        <f t="shared" si="0"/>
        <v>10944</v>
      </c>
      <c r="G73" s="6">
        <v>10944</v>
      </c>
      <c r="H73" s="6"/>
      <c r="I73" s="6"/>
      <c r="J73" s="25">
        <f t="shared" si="1"/>
        <v>0</v>
      </c>
      <c r="K73" s="6"/>
      <c r="L73" s="6"/>
      <c r="M73" s="6"/>
      <c r="N73" s="6"/>
      <c r="O73" s="25">
        <f t="shared" si="2"/>
        <v>0</v>
      </c>
      <c r="P73" s="6"/>
      <c r="Q73" s="6"/>
      <c r="R73" s="6"/>
      <c r="S73" s="27">
        <f t="shared" si="3"/>
        <v>0</v>
      </c>
      <c r="T73" s="27">
        <f t="shared" si="4"/>
        <v>0</v>
      </c>
      <c r="U73" s="27">
        <v>0</v>
      </c>
      <c r="V73" s="27">
        <f t="shared" si="7"/>
        <v>0</v>
      </c>
    </row>
    <row r="74" spans="1:22" ht="15" customHeight="1">
      <c r="A74" s="69" t="s">
        <v>147</v>
      </c>
      <c r="B74" s="25">
        <f>C74+D74+E74</f>
        <v>0</v>
      </c>
      <c r="C74" s="25">
        <f>C13+C18+C23+C31+C36+C39+C44+C49+C54+C59+C64+C69</f>
        <v>0</v>
      </c>
      <c r="D74" s="25">
        <f>D13+D18+D23+D31+D36+D39+D44+D49+D54+D59+D64+D69</f>
        <v>0</v>
      </c>
      <c r="E74" s="25">
        <f>E13+E18+E23+E31+E36+E39+E44+E49+E54+E59+E64+E69</f>
        <v>0</v>
      </c>
      <c r="F74" s="25">
        <f>G74+H74+I74</f>
        <v>9346004</v>
      </c>
      <c r="G74" s="25">
        <f>G13+G18+G23+G31+G36+G39+G44+G49+G54+G64+G69</f>
        <v>5765244</v>
      </c>
      <c r="H74" s="25">
        <f>H13+H18+H23+H31+H36+H39+H44+H49+H54+H59+H64+H69</f>
        <v>132031</v>
      </c>
      <c r="I74" s="25">
        <f>I13+I18+I23+I31+I36+I39+I44+I49+I54+I59+I64+I69</f>
        <v>3448729</v>
      </c>
      <c r="J74" s="25">
        <f>K74+L74+M74</f>
        <v>8791748</v>
      </c>
      <c r="K74" s="25">
        <f>K13+K18+K23+K31+K36+K39+K44+K49+K54+K64+K69</f>
        <v>5546238</v>
      </c>
      <c r="L74" s="25">
        <f>L13+L18+L23+L31+L36+L39+L44+L49+L54+L59+L64+L69</f>
        <v>116937</v>
      </c>
      <c r="M74" s="25">
        <f>M13+M18+M23+M31+M36+M39+M44+M49+M54+M59+M64+M69</f>
        <v>3128573</v>
      </c>
      <c r="N74" s="14"/>
      <c r="O74" s="25">
        <f>P74+Q74+R74</f>
        <v>7366641</v>
      </c>
      <c r="P74" s="25">
        <f>P13+P18+P23+P31+P36+P39+P44+P49+P54+P64+P69</f>
        <v>4825148</v>
      </c>
      <c r="Q74" s="25">
        <f>Q13+Q18+Q23+Q31+Q36+Q39+Q44+Q49+Q54+Q59+Q64+Q69</f>
        <v>19228</v>
      </c>
      <c r="R74" s="25">
        <f>R13+R18+R23+R31+R36+R39+R44+R49+R54+R59+R64+R69</f>
        <v>2522265</v>
      </c>
      <c r="S74" s="27" t="e">
        <f>O74/B74*100</f>
        <v>#DIV/0!</v>
      </c>
      <c r="T74" s="27">
        <f>O74/F74*100</f>
        <v>78.82129089608779</v>
      </c>
      <c r="U74" s="27">
        <f>O74/J74*100</f>
        <v>83.79040209068776</v>
      </c>
      <c r="V74" s="27">
        <f t="shared" si="7"/>
        <v>94.0695938071501</v>
      </c>
    </row>
    <row r="75" spans="1:21" ht="12.75" hidden="1">
      <c r="A75" s="24" t="s">
        <v>178</v>
      </c>
      <c r="B75" s="25">
        <f>C75+D75+E75</f>
        <v>0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6"/>
      <c r="O75" s="25">
        <f>P75+Q75+R75</f>
        <v>0</v>
      </c>
      <c r="P75" s="25"/>
      <c r="Q75" s="25"/>
      <c r="R75" s="25"/>
      <c r="S75" s="27" t="e">
        <f>O75/B75*100</f>
        <v>#DIV/0!</v>
      </c>
      <c r="T75" s="27" t="e">
        <f>O75/F75*100</f>
        <v>#DIV/0!</v>
      </c>
      <c r="U75" s="27" t="e">
        <f>O75/J75*100</f>
        <v>#DIV/0!</v>
      </c>
    </row>
    <row r="76" spans="1:21" ht="12.75" hidden="1">
      <c r="A76" s="24" t="s">
        <v>179</v>
      </c>
      <c r="B76" s="25">
        <f>C76+D76+E76</f>
        <v>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6"/>
      <c r="O76" s="25">
        <f>P76+Q76+R76</f>
        <v>0</v>
      </c>
      <c r="P76" s="25"/>
      <c r="Q76" s="25"/>
      <c r="R76" s="25"/>
      <c r="S76" s="27" t="e">
        <f>O76/B76*100</f>
        <v>#DIV/0!</v>
      </c>
      <c r="T76" s="27">
        <v>0</v>
      </c>
      <c r="U76" s="27">
        <v>0</v>
      </c>
    </row>
    <row r="77" spans="1:21" ht="12.75" hidden="1">
      <c r="A77" s="50" t="s">
        <v>180</v>
      </c>
      <c r="B77" s="25">
        <f>C77+D77+E77</f>
        <v>0</v>
      </c>
      <c r="C77" s="25">
        <f>C74+C76</f>
        <v>0</v>
      </c>
      <c r="D77" s="25">
        <f aca="true" t="shared" si="8" ref="D77:R77">D74+D76</f>
        <v>0</v>
      </c>
      <c r="E77" s="25">
        <f t="shared" si="8"/>
        <v>0</v>
      </c>
      <c r="F77" s="25">
        <f t="shared" si="8"/>
        <v>9346004</v>
      </c>
      <c r="G77" s="25">
        <f t="shared" si="8"/>
        <v>5765244</v>
      </c>
      <c r="H77" s="25">
        <f t="shared" si="8"/>
        <v>132031</v>
      </c>
      <c r="I77" s="25">
        <f t="shared" si="8"/>
        <v>3448729</v>
      </c>
      <c r="J77" s="25">
        <f t="shared" si="8"/>
        <v>8791748</v>
      </c>
      <c r="K77" s="25">
        <f t="shared" si="8"/>
        <v>5546238</v>
      </c>
      <c r="L77" s="25">
        <f t="shared" si="8"/>
        <v>116937</v>
      </c>
      <c r="M77" s="25">
        <f t="shared" si="8"/>
        <v>3128573</v>
      </c>
      <c r="N77" s="25">
        <f t="shared" si="8"/>
        <v>0</v>
      </c>
      <c r="O77" s="25">
        <f>O74+O76</f>
        <v>7366641</v>
      </c>
      <c r="P77" s="25">
        <f t="shared" si="8"/>
        <v>4825148</v>
      </c>
      <c r="Q77" s="25">
        <f t="shared" si="8"/>
        <v>19228</v>
      </c>
      <c r="R77" s="25">
        <f t="shared" si="8"/>
        <v>2522265</v>
      </c>
      <c r="S77" s="27" t="e">
        <f>O77/B77*100</f>
        <v>#DIV/0!</v>
      </c>
      <c r="T77" s="27">
        <f>O77/F77*100</f>
        <v>78.82129089608779</v>
      </c>
      <c r="U77" s="27">
        <f>O77/J77*100</f>
        <v>83.79040209068776</v>
      </c>
    </row>
    <row r="78" spans="1:21" ht="12.75">
      <c r="A78" s="70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2"/>
      <c r="T78" s="72"/>
      <c r="U78" s="72"/>
    </row>
    <row r="79" spans="1:21" ht="12.75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2"/>
      <c r="T79" s="72"/>
      <c r="U79" s="72"/>
    </row>
    <row r="80" spans="1:21" ht="15" customHeight="1">
      <c r="A80" s="70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2"/>
      <c r="T80" s="72"/>
      <c r="U80" s="72"/>
    </row>
    <row r="81" spans="1:21" ht="12.75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2"/>
      <c r="T81" s="72"/>
      <c r="U81" s="72"/>
    </row>
    <row r="82" spans="1:21" ht="12.75">
      <c r="A82" s="70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2"/>
      <c r="T82" s="72"/>
      <c r="U82" s="72"/>
    </row>
    <row r="83" spans="1:21" ht="12.75">
      <c r="A83" s="70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8"/>
      <c r="Q83" s="71"/>
      <c r="R83" s="71"/>
      <c r="S83" s="72"/>
      <c r="T83" s="72"/>
      <c r="U83" s="72"/>
    </row>
    <row r="84" spans="1:21" ht="12.75">
      <c r="A84" s="70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2"/>
      <c r="T84" s="72"/>
      <c r="U84" s="72"/>
    </row>
    <row r="85" spans="1:21" ht="12.75">
      <c r="A85" s="70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8"/>
      <c r="Q85" s="8"/>
      <c r="R85" s="71"/>
      <c r="S85" s="72"/>
      <c r="T85" s="72"/>
      <c r="U85" s="72"/>
    </row>
    <row r="86" spans="1:21" ht="12.75">
      <c r="A86" s="70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2"/>
      <c r="T86" s="72"/>
      <c r="U86" s="72"/>
    </row>
    <row r="87" spans="2:21" ht="12.75">
      <c r="B87" s="71"/>
      <c r="C87" s="71"/>
      <c r="D87" s="71"/>
      <c r="E87" s="71"/>
      <c r="F87" s="8"/>
      <c r="G87" s="8"/>
      <c r="H87" s="8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2"/>
      <c r="T87" s="72"/>
      <c r="U87" s="72"/>
    </row>
    <row r="88" spans="1:21" ht="12.75">
      <c r="A88" s="70"/>
      <c r="B88" s="71"/>
      <c r="C88" s="71"/>
      <c r="D88" s="71"/>
      <c r="L88" s="71"/>
      <c r="M88" s="71"/>
      <c r="N88" s="32"/>
      <c r="O88" s="71"/>
      <c r="P88" s="71"/>
      <c r="Q88" s="71"/>
      <c r="R88" s="71"/>
      <c r="U88" s="72"/>
    </row>
    <row r="90" spans="1:15" ht="12.75">
      <c r="A90" t="s">
        <v>240</v>
      </c>
      <c r="O90" t="s">
        <v>149</v>
      </c>
    </row>
    <row r="91" spans="1:15" ht="12.75">
      <c r="A91" t="s">
        <v>181</v>
      </c>
      <c r="O91" t="s">
        <v>151</v>
      </c>
    </row>
    <row r="95" ht="12.75">
      <c r="A95" s="20"/>
    </row>
    <row r="96" ht="12.75">
      <c r="A96" s="20"/>
    </row>
    <row r="97" ht="12.75">
      <c r="A97" s="20"/>
    </row>
  </sheetData>
  <sheetProtection/>
  <mergeCells count="7">
    <mergeCell ref="B10:E10"/>
    <mergeCell ref="J10:M10"/>
    <mergeCell ref="A6:U6"/>
    <mergeCell ref="A7:U7"/>
    <mergeCell ref="B9:N9"/>
    <mergeCell ref="O9:R9"/>
    <mergeCell ref="F10:I10"/>
  </mergeCells>
  <printOptions/>
  <pageMargins left="0.3937007874015748" right="0.1968503937007874" top="0.7874015748031497" bottom="0.3937007874015748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5" sqref="A5:T5"/>
    </sheetView>
  </sheetViews>
  <sheetFormatPr defaultColWidth="9.140625" defaultRowHeight="12.75"/>
  <cols>
    <col min="1" max="1" width="39.421875" style="8" customWidth="1"/>
    <col min="2" max="2" width="9.28125" style="8" hidden="1" customWidth="1"/>
    <col min="3" max="3" width="7.8515625" style="8" hidden="1" customWidth="1"/>
    <col min="4" max="4" width="9.00390625" style="8" hidden="1" customWidth="1"/>
    <col min="5" max="5" width="8.8515625" style="0" hidden="1" customWidth="1"/>
    <col min="6" max="6" width="9.140625" style="8" customWidth="1"/>
    <col min="7" max="7" width="9.57421875" style="8" customWidth="1"/>
    <col min="8" max="8" width="8.8515625" style="8" customWidth="1"/>
    <col min="9" max="9" width="9.00390625" style="8" customWidth="1"/>
    <col min="10" max="10" width="8.8515625" style="8" customWidth="1"/>
    <col min="11" max="11" width="7.7109375" style="8" customWidth="1"/>
    <col min="12" max="13" width="8.8515625" style="8" customWidth="1"/>
    <col min="14" max="14" width="9.140625" style="142" customWidth="1"/>
    <col min="15" max="15" width="7.7109375" style="8" hidden="1" customWidth="1"/>
    <col min="16" max="16" width="9.00390625" style="142" customWidth="1"/>
    <col min="17" max="17" width="9.28125" style="8" customWidth="1"/>
    <col min="18" max="18" width="7.57421875" style="8" hidden="1" customWidth="1"/>
    <col min="19" max="19" width="8.8515625" style="8" customWidth="1"/>
    <col min="20" max="20" width="9.00390625" style="8" customWidth="1"/>
    <col min="21" max="21" width="8.7109375" style="8" customWidth="1"/>
  </cols>
  <sheetData>
    <row r="1" ht="12.75">
      <c r="P1" s="142" t="s">
        <v>261</v>
      </c>
    </row>
    <row r="5" spans="1:21" s="39" customFormat="1" ht="18">
      <c r="A5" s="196" t="s">
        <v>96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83"/>
    </row>
    <row r="6" spans="1:21" s="39" customFormat="1" ht="18">
      <c r="A6" s="196" t="s">
        <v>292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83"/>
    </row>
    <row r="7" ht="9.75" customHeight="1"/>
    <row r="8" spans="1:21" s="41" customFormat="1" ht="13.5" customHeight="1">
      <c r="A8" s="197" t="s">
        <v>97</v>
      </c>
      <c r="B8" s="199" t="s">
        <v>98</v>
      </c>
      <c r="C8" s="200"/>
      <c r="D8" s="200"/>
      <c r="E8" s="201"/>
      <c r="F8" s="199" t="s">
        <v>294</v>
      </c>
      <c r="G8" s="200"/>
      <c r="H8" s="200"/>
      <c r="I8" s="201"/>
      <c r="J8" s="199" t="s">
        <v>295</v>
      </c>
      <c r="K8" s="200"/>
      <c r="L8" s="200"/>
      <c r="M8" s="201"/>
      <c r="N8" s="199" t="s">
        <v>296</v>
      </c>
      <c r="O8" s="200"/>
      <c r="P8" s="200"/>
      <c r="Q8" s="201"/>
      <c r="R8" s="40" t="s">
        <v>17</v>
      </c>
      <c r="S8" s="40" t="s">
        <v>17</v>
      </c>
      <c r="T8" s="40" t="s">
        <v>17</v>
      </c>
      <c r="U8" s="84" t="s">
        <v>99</v>
      </c>
    </row>
    <row r="9" spans="1:21" s="5" customFormat="1" ht="14.25" customHeight="1">
      <c r="A9" s="198"/>
      <c r="B9" s="40" t="s">
        <v>15</v>
      </c>
      <c r="C9" s="40" t="s">
        <v>100</v>
      </c>
      <c r="D9" s="40" t="s">
        <v>16</v>
      </c>
      <c r="E9" s="40" t="s">
        <v>18</v>
      </c>
      <c r="F9" s="40" t="s">
        <v>15</v>
      </c>
      <c r="G9" s="40" t="s">
        <v>100</v>
      </c>
      <c r="H9" s="40" t="s">
        <v>16</v>
      </c>
      <c r="I9" s="40" t="s">
        <v>18</v>
      </c>
      <c r="J9" s="40" t="s">
        <v>15</v>
      </c>
      <c r="K9" s="40" t="s">
        <v>100</v>
      </c>
      <c r="L9" s="40" t="s">
        <v>16</v>
      </c>
      <c r="M9" s="40" t="s">
        <v>18</v>
      </c>
      <c r="N9" s="154" t="s">
        <v>15</v>
      </c>
      <c r="O9" s="40" t="s">
        <v>100</v>
      </c>
      <c r="P9" s="154" t="s">
        <v>16</v>
      </c>
      <c r="Q9" s="40" t="s">
        <v>18</v>
      </c>
      <c r="R9" s="12" t="s">
        <v>101</v>
      </c>
      <c r="S9" s="12" t="s">
        <v>401</v>
      </c>
      <c r="T9" s="42" t="s">
        <v>402</v>
      </c>
      <c r="U9" s="58" t="s">
        <v>226</v>
      </c>
    </row>
    <row r="10" spans="1:21" s="5" customFormat="1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2</v>
      </c>
      <c r="G10" s="12">
        <v>3</v>
      </c>
      <c r="H10" s="12">
        <v>4</v>
      </c>
      <c r="I10" s="12">
        <v>5</v>
      </c>
      <c r="J10" s="12">
        <v>6</v>
      </c>
      <c r="K10" s="12">
        <v>7</v>
      </c>
      <c r="L10" s="12">
        <v>8</v>
      </c>
      <c r="M10" s="12">
        <v>9</v>
      </c>
      <c r="N10" s="128">
        <v>10</v>
      </c>
      <c r="O10" s="4">
        <v>11</v>
      </c>
      <c r="P10" s="128">
        <v>11</v>
      </c>
      <c r="Q10" s="12">
        <v>12</v>
      </c>
      <c r="R10" s="4">
        <v>14</v>
      </c>
      <c r="S10" s="12">
        <v>13</v>
      </c>
      <c r="T10" s="4">
        <v>14</v>
      </c>
      <c r="U10" s="12">
        <v>15</v>
      </c>
    </row>
    <row r="11" spans="1:21" ht="12.75">
      <c r="A11" s="24" t="s">
        <v>103</v>
      </c>
      <c r="B11" s="24">
        <f aca="true" t="shared" si="0" ref="B11:Q11">B13+B15+B16</f>
        <v>0</v>
      </c>
      <c r="C11" s="24">
        <f t="shared" si="0"/>
        <v>0</v>
      </c>
      <c r="D11" s="24">
        <f t="shared" si="0"/>
        <v>0</v>
      </c>
      <c r="E11" s="24">
        <f t="shared" si="0"/>
        <v>0</v>
      </c>
      <c r="F11" s="24">
        <f aca="true" t="shared" si="1" ref="F11:M11">F13+F15+F16+F12</f>
        <v>511647</v>
      </c>
      <c r="G11" s="140">
        <f t="shared" si="1"/>
        <v>88633</v>
      </c>
      <c r="H11" s="140">
        <f t="shared" si="1"/>
        <v>281991</v>
      </c>
      <c r="I11" s="24">
        <f t="shared" si="1"/>
        <v>882271</v>
      </c>
      <c r="J11" s="24">
        <f t="shared" si="1"/>
        <v>505631</v>
      </c>
      <c r="K11" s="24">
        <f t="shared" si="1"/>
        <v>87864</v>
      </c>
      <c r="L11" s="140">
        <f t="shared" si="1"/>
        <v>266279</v>
      </c>
      <c r="M11" s="24">
        <f t="shared" si="1"/>
        <v>859774</v>
      </c>
      <c r="N11" s="140">
        <f t="shared" si="0"/>
        <v>460677</v>
      </c>
      <c r="O11" s="24">
        <f t="shared" si="0"/>
        <v>0</v>
      </c>
      <c r="P11" s="140">
        <f t="shared" si="0"/>
        <v>400166</v>
      </c>
      <c r="Q11" s="24">
        <f t="shared" si="0"/>
        <v>860843</v>
      </c>
      <c r="R11" s="43" t="e">
        <f>Q11/E11*100</f>
        <v>#DIV/0!</v>
      </c>
      <c r="S11" s="43">
        <f aca="true" t="shared" si="2" ref="S11:S37">Q11/I11*100</f>
        <v>97.5712677850683</v>
      </c>
      <c r="T11" s="44">
        <f>Q11/M11*100</f>
        <v>100.12433499966271</v>
      </c>
      <c r="U11" s="44">
        <f>M11/I11*100</f>
        <v>97.45010319958381</v>
      </c>
    </row>
    <row r="12" spans="1:21" s="82" customFormat="1" ht="12.75">
      <c r="A12" s="21" t="s">
        <v>217</v>
      </c>
      <c r="B12" s="21"/>
      <c r="C12" s="21"/>
      <c r="D12" s="21"/>
      <c r="E12" s="21"/>
      <c r="F12" s="21">
        <v>39110</v>
      </c>
      <c r="G12" s="141"/>
      <c r="H12" s="141"/>
      <c r="I12" s="21">
        <f>F12+H12+G12</f>
        <v>39110</v>
      </c>
      <c r="J12" s="21">
        <v>38461</v>
      </c>
      <c r="K12" s="21"/>
      <c r="L12" s="141"/>
      <c r="M12" s="21">
        <f>J12+L12+K12</f>
        <v>38461</v>
      </c>
      <c r="N12" s="141"/>
      <c r="O12" s="21"/>
      <c r="P12" s="141"/>
      <c r="Q12" s="21">
        <f>N12+P12+O12</f>
        <v>0</v>
      </c>
      <c r="R12" s="81"/>
      <c r="S12" s="45">
        <f>Q12/I12*100</f>
        <v>0</v>
      </c>
      <c r="T12" s="45">
        <f>Q12/M12*100</f>
        <v>0</v>
      </c>
      <c r="U12" s="45">
        <f>M12/I12*100</f>
        <v>98.3405778573255</v>
      </c>
    </row>
    <row r="13" spans="1:21" s="46" customFormat="1" ht="12.75">
      <c r="A13" s="21" t="s">
        <v>218</v>
      </c>
      <c r="B13" s="21"/>
      <c r="C13" s="21"/>
      <c r="D13" s="21"/>
      <c r="E13" s="21">
        <f>SUM(B13:D13)</f>
        <v>0</v>
      </c>
      <c r="F13" s="21">
        <v>472537</v>
      </c>
      <c r="G13" s="141">
        <v>88633</v>
      </c>
      <c r="H13" s="141">
        <v>205800</v>
      </c>
      <c r="I13" s="21">
        <f>F13+H13+G13</f>
        <v>766970</v>
      </c>
      <c r="J13" s="21">
        <v>467170</v>
      </c>
      <c r="K13" s="21">
        <v>87864</v>
      </c>
      <c r="L13" s="141">
        <v>200778</v>
      </c>
      <c r="M13" s="21">
        <f>J13+L13+K13</f>
        <v>755812</v>
      </c>
      <c r="N13" s="141">
        <v>460677</v>
      </c>
      <c r="O13" s="21"/>
      <c r="P13" s="141">
        <v>305781</v>
      </c>
      <c r="Q13" s="21">
        <f>N13+P13+O13</f>
        <v>766458</v>
      </c>
      <c r="R13" s="45">
        <v>0</v>
      </c>
      <c r="S13" s="45">
        <f t="shared" si="2"/>
        <v>99.9332438035386</v>
      </c>
      <c r="T13" s="45">
        <f>Q13/M13*100</f>
        <v>101.40855133287114</v>
      </c>
      <c r="U13" s="45">
        <f aca="true" t="shared" si="3" ref="U13:U87">M13/I13*100</f>
        <v>98.54518429664785</v>
      </c>
    </row>
    <row r="14" spans="1:21" s="46" customFormat="1" ht="12.75" hidden="1">
      <c r="A14" s="24" t="s">
        <v>109</v>
      </c>
      <c r="B14" s="21"/>
      <c r="C14" s="21"/>
      <c r="D14" s="21"/>
      <c r="E14" s="21"/>
      <c r="F14" s="21"/>
      <c r="G14" s="141"/>
      <c r="H14" s="141"/>
      <c r="I14" s="21"/>
      <c r="J14" s="21"/>
      <c r="K14" s="21"/>
      <c r="L14" s="141"/>
      <c r="M14" s="21"/>
      <c r="N14" s="141"/>
      <c r="O14" s="21"/>
      <c r="P14" s="141"/>
      <c r="Q14" s="21"/>
      <c r="R14" s="45"/>
      <c r="S14" s="45"/>
      <c r="T14" s="45"/>
      <c r="U14" s="45"/>
    </row>
    <row r="15" spans="1:21" ht="12.75">
      <c r="A15" s="21" t="s">
        <v>219</v>
      </c>
      <c r="B15" s="21"/>
      <c r="C15" s="21"/>
      <c r="D15" s="21"/>
      <c r="E15" s="21">
        <f>SUM(B15:D15)</f>
        <v>0</v>
      </c>
      <c r="F15" s="21"/>
      <c r="G15" s="141"/>
      <c r="H15" s="141">
        <v>76191</v>
      </c>
      <c r="I15" s="21">
        <f>F15+H15+G15</f>
        <v>76191</v>
      </c>
      <c r="J15" s="21"/>
      <c r="K15" s="21"/>
      <c r="L15" s="141">
        <v>65501</v>
      </c>
      <c r="M15" s="21">
        <f>J15+L15+K15</f>
        <v>65501</v>
      </c>
      <c r="N15" s="141"/>
      <c r="O15" s="21"/>
      <c r="P15" s="141">
        <v>94385</v>
      </c>
      <c r="Q15" s="21">
        <f>N15+P15+O15</f>
        <v>94385</v>
      </c>
      <c r="R15" s="45" t="e">
        <f>Q15/E15*100</f>
        <v>#DIV/0!</v>
      </c>
      <c r="S15" s="45">
        <f t="shared" si="2"/>
        <v>123.8794608287068</v>
      </c>
      <c r="T15" s="45">
        <f>Q15/M15*100</f>
        <v>144.09703668646281</v>
      </c>
      <c r="U15" s="45">
        <f t="shared" si="3"/>
        <v>85.96947145988372</v>
      </c>
    </row>
    <row r="16" spans="1:21" ht="25.5" hidden="1">
      <c r="A16" s="23" t="s">
        <v>220</v>
      </c>
      <c r="B16" s="21"/>
      <c r="C16" s="21"/>
      <c r="D16" s="21"/>
      <c r="E16" s="21">
        <f>SUM(B16:D16)</f>
        <v>0</v>
      </c>
      <c r="F16" s="21"/>
      <c r="G16" s="141"/>
      <c r="H16" s="141"/>
      <c r="I16" s="21">
        <f>F16+H16+G16</f>
        <v>0</v>
      </c>
      <c r="J16" s="21"/>
      <c r="K16" s="21"/>
      <c r="L16" s="141"/>
      <c r="M16" s="21">
        <f>J16+L16+K16</f>
        <v>0</v>
      </c>
      <c r="N16" s="141"/>
      <c r="O16" s="21"/>
      <c r="P16" s="141"/>
      <c r="Q16" s="21">
        <f>N16+P16+O16</f>
        <v>0</v>
      </c>
      <c r="R16" s="45" t="e">
        <f>Q16/E16*100</f>
        <v>#DIV/0!</v>
      </c>
      <c r="S16" s="45" t="e">
        <f t="shared" si="2"/>
        <v>#DIV/0!</v>
      </c>
      <c r="T16" s="45">
        <v>0</v>
      </c>
      <c r="U16" s="45" t="e">
        <f t="shared" si="3"/>
        <v>#DIV/0!</v>
      </c>
    </row>
    <row r="17" spans="1:21" ht="12.75">
      <c r="A17" s="24" t="s">
        <v>104</v>
      </c>
      <c r="B17" s="24">
        <f aca="true" t="shared" si="4" ref="B17:Q17">B19+B20+B18+B22+B21</f>
        <v>0</v>
      </c>
      <c r="C17" s="24">
        <f t="shared" si="4"/>
        <v>0</v>
      </c>
      <c r="D17" s="24">
        <f t="shared" si="4"/>
        <v>0</v>
      </c>
      <c r="E17" s="24">
        <f t="shared" si="4"/>
        <v>0</v>
      </c>
      <c r="F17" s="24">
        <f t="shared" si="4"/>
        <v>706106</v>
      </c>
      <c r="G17" s="140">
        <f t="shared" si="4"/>
        <v>0</v>
      </c>
      <c r="H17" s="140">
        <f t="shared" si="4"/>
        <v>39600</v>
      </c>
      <c r="I17" s="24">
        <f t="shared" si="4"/>
        <v>745706</v>
      </c>
      <c r="J17" s="24">
        <f t="shared" si="4"/>
        <v>699969</v>
      </c>
      <c r="K17" s="24">
        <f t="shared" si="4"/>
        <v>0</v>
      </c>
      <c r="L17" s="140">
        <f t="shared" si="4"/>
        <v>38400</v>
      </c>
      <c r="M17" s="24">
        <f t="shared" si="4"/>
        <v>738369</v>
      </c>
      <c r="N17" s="140">
        <f t="shared" si="4"/>
        <v>93477</v>
      </c>
      <c r="O17" s="24">
        <f t="shared" si="4"/>
        <v>0</v>
      </c>
      <c r="P17" s="140">
        <f t="shared" si="4"/>
        <v>1200</v>
      </c>
      <c r="Q17" s="24">
        <f t="shared" si="4"/>
        <v>94677</v>
      </c>
      <c r="R17" s="44" t="e">
        <f>Q17/E17*100</f>
        <v>#DIV/0!</v>
      </c>
      <c r="S17" s="44">
        <f t="shared" si="2"/>
        <v>12.696290495181747</v>
      </c>
      <c r="T17" s="44">
        <f>Q17/M17*100</f>
        <v>12.822450563336218</v>
      </c>
      <c r="U17" s="44">
        <f t="shared" si="3"/>
        <v>99.01610017889088</v>
      </c>
    </row>
    <row r="18" spans="1:21" s="46" customFormat="1" ht="12.75" hidden="1">
      <c r="A18" s="21" t="s">
        <v>105</v>
      </c>
      <c r="B18" s="21"/>
      <c r="C18" s="21"/>
      <c r="D18" s="21"/>
      <c r="E18" s="21">
        <f>SUM(B18:D18)</f>
        <v>0</v>
      </c>
      <c r="F18" s="21"/>
      <c r="G18" s="141"/>
      <c r="H18" s="141"/>
      <c r="I18" s="21">
        <f aca="true" t="shared" si="5" ref="I18:I83">F18+H18+G18</f>
        <v>0</v>
      </c>
      <c r="J18" s="21"/>
      <c r="K18" s="21"/>
      <c r="L18" s="141"/>
      <c r="M18" s="21">
        <f aca="true" t="shared" si="6" ref="M18:M72">J18+L18+K18</f>
        <v>0</v>
      </c>
      <c r="N18" s="141"/>
      <c r="O18" s="21"/>
      <c r="P18" s="141"/>
      <c r="Q18" s="21">
        <f aca="true" t="shared" si="7" ref="Q18:Q72">N18+P18+O18</f>
        <v>0</v>
      </c>
      <c r="R18" s="45">
        <v>0</v>
      </c>
      <c r="S18" s="45" t="e">
        <f t="shared" si="2"/>
        <v>#DIV/0!</v>
      </c>
      <c r="T18" s="45">
        <v>0</v>
      </c>
      <c r="U18" s="45" t="e">
        <f t="shared" si="3"/>
        <v>#DIV/0!</v>
      </c>
    </row>
    <row r="19" spans="1:21" s="46" customFormat="1" ht="12.75">
      <c r="A19" s="21" t="s">
        <v>267</v>
      </c>
      <c r="B19" s="21"/>
      <c r="C19" s="21"/>
      <c r="D19" s="21"/>
      <c r="E19" s="21">
        <f>SUM(B19:D19)</f>
        <v>0</v>
      </c>
      <c r="F19" s="21">
        <v>26565</v>
      </c>
      <c r="G19" s="141"/>
      <c r="H19" s="141"/>
      <c r="I19" s="21">
        <f t="shared" si="5"/>
        <v>26565</v>
      </c>
      <c r="J19" s="21">
        <v>21310</v>
      </c>
      <c r="K19" s="21"/>
      <c r="L19" s="141"/>
      <c r="M19" s="21">
        <f t="shared" si="6"/>
        <v>21310</v>
      </c>
      <c r="N19" s="141">
        <v>31205</v>
      </c>
      <c r="O19" s="21"/>
      <c r="P19" s="141"/>
      <c r="Q19" s="21">
        <f t="shared" si="7"/>
        <v>31205</v>
      </c>
      <c r="R19" s="45">
        <v>0</v>
      </c>
      <c r="S19" s="45">
        <f t="shared" si="2"/>
        <v>117.46659137963486</v>
      </c>
      <c r="T19" s="45">
        <v>0</v>
      </c>
      <c r="U19" s="45">
        <f t="shared" si="3"/>
        <v>80.21833239224544</v>
      </c>
    </row>
    <row r="20" spans="1:21" s="46" customFormat="1" ht="12.75">
      <c r="A20" s="47" t="s">
        <v>268</v>
      </c>
      <c r="B20" s="21"/>
      <c r="C20" s="21"/>
      <c r="D20" s="21"/>
      <c r="E20" s="21">
        <f>SUM(B20:D20)</f>
        <v>0</v>
      </c>
      <c r="F20" s="21">
        <v>54795</v>
      </c>
      <c r="G20" s="141"/>
      <c r="H20" s="141"/>
      <c r="I20" s="21">
        <f t="shared" si="5"/>
        <v>54795</v>
      </c>
      <c r="J20" s="21">
        <v>53913</v>
      </c>
      <c r="K20" s="21"/>
      <c r="L20" s="141"/>
      <c r="M20" s="21">
        <f t="shared" si="6"/>
        <v>53913</v>
      </c>
      <c r="N20" s="141">
        <v>62272</v>
      </c>
      <c r="O20" s="21"/>
      <c r="P20" s="141"/>
      <c r="Q20" s="21">
        <f t="shared" si="7"/>
        <v>62272</v>
      </c>
      <c r="R20" s="45">
        <v>0</v>
      </c>
      <c r="S20" s="45">
        <f t="shared" si="2"/>
        <v>113.64540560270098</v>
      </c>
      <c r="T20" s="45">
        <v>0</v>
      </c>
      <c r="U20" s="45">
        <f t="shared" si="3"/>
        <v>98.39036408431426</v>
      </c>
    </row>
    <row r="21" spans="1:21" s="46" customFormat="1" ht="24.75" customHeight="1" hidden="1">
      <c r="A21" s="48" t="s">
        <v>106</v>
      </c>
      <c r="B21" s="21"/>
      <c r="C21" s="21"/>
      <c r="D21" s="21"/>
      <c r="E21" s="21">
        <f>SUM(B21:D21)</f>
        <v>0</v>
      </c>
      <c r="F21" s="21"/>
      <c r="G21" s="141"/>
      <c r="H21" s="141"/>
      <c r="I21" s="21">
        <f t="shared" si="5"/>
        <v>0</v>
      </c>
      <c r="J21" s="21"/>
      <c r="K21" s="21"/>
      <c r="L21" s="141"/>
      <c r="M21" s="21">
        <f t="shared" si="6"/>
        <v>0</v>
      </c>
      <c r="N21" s="141"/>
      <c r="O21" s="21"/>
      <c r="P21" s="141"/>
      <c r="Q21" s="21">
        <f t="shared" si="7"/>
        <v>0</v>
      </c>
      <c r="R21" s="45">
        <v>0</v>
      </c>
      <c r="S21" s="44" t="e">
        <f t="shared" si="2"/>
        <v>#DIV/0!</v>
      </c>
      <c r="T21" s="45">
        <v>0</v>
      </c>
      <c r="U21" s="45" t="e">
        <f t="shared" si="3"/>
        <v>#DIV/0!</v>
      </c>
    </row>
    <row r="22" spans="1:21" s="46" customFormat="1" ht="12.75">
      <c r="A22" s="21" t="s">
        <v>269</v>
      </c>
      <c r="B22" s="21"/>
      <c r="C22" s="21"/>
      <c r="D22" s="21"/>
      <c r="E22" s="21">
        <f>SUM(B22:D22)</f>
        <v>0</v>
      </c>
      <c r="F22" s="21">
        <v>624746</v>
      </c>
      <c r="G22" s="141"/>
      <c r="H22" s="141">
        <v>39600</v>
      </c>
      <c r="I22" s="21">
        <f t="shared" si="5"/>
        <v>664346</v>
      </c>
      <c r="J22" s="21">
        <v>624746</v>
      </c>
      <c r="K22" s="21"/>
      <c r="L22" s="141">
        <v>38400</v>
      </c>
      <c r="M22" s="21">
        <f t="shared" si="6"/>
        <v>663146</v>
      </c>
      <c r="N22" s="141"/>
      <c r="O22" s="21"/>
      <c r="P22" s="141">
        <v>1200</v>
      </c>
      <c r="Q22" s="21">
        <f t="shared" si="7"/>
        <v>1200</v>
      </c>
      <c r="R22" s="45">
        <v>0</v>
      </c>
      <c r="S22" s="44">
        <f t="shared" si="2"/>
        <v>0.18062876874399786</v>
      </c>
      <c r="T22" s="45">
        <v>0</v>
      </c>
      <c r="U22" s="45">
        <f t="shared" si="3"/>
        <v>99.819371231256</v>
      </c>
    </row>
    <row r="23" spans="1:21" s="28" customFormat="1" ht="12.75">
      <c r="A23" s="24" t="s">
        <v>107</v>
      </c>
      <c r="B23" s="24">
        <f aca="true" t="shared" si="8" ref="B23:I23">B24+B26+B32+B31</f>
        <v>0</v>
      </c>
      <c r="C23" s="24">
        <f t="shared" si="8"/>
        <v>0</v>
      </c>
      <c r="D23" s="24">
        <f t="shared" si="8"/>
        <v>0</v>
      </c>
      <c r="E23" s="24">
        <f t="shared" si="8"/>
        <v>0</v>
      </c>
      <c r="F23" s="24">
        <f>F24+F26+F32+F31+F29+F28</f>
        <v>58255</v>
      </c>
      <c r="G23" s="140">
        <f>G24+G26+G32+G31+G29+G28</f>
        <v>0</v>
      </c>
      <c r="H23" s="140">
        <f>H24+H26+H32+H31+H29+H28</f>
        <v>0</v>
      </c>
      <c r="I23" s="24">
        <f t="shared" si="8"/>
        <v>58255</v>
      </c>
      <c r="J23" s="24">
        <f>J24+J26+J32+J31+J29+J28</f>
        <v>40961</v>
      </c>
      <c r="K23" s="24">
        <f>K24+K26+K32+K31+K29+K28</f>
        <v>0</v>
      </c>
      <c r="L23" s="140">
        <f>L24+L26+L32+L31+L29+L28</f>
        <v>0</v>
      </c>
      <c r="M23" s="24">
        <f>M24+M26+M32+M31+M29+M28</f>
        <v>40961</v>
      </c>
      <c r="N23" s="140">
        <f>N24+N26+N28+N29+N31+N32</f>
        <v>257157</v>
      </c>
      <c r="O23" s="24">
        <f>O24+O26+O32+O31</f>
        <v>0</v>
      </c>
      <c r="P23" s="140">
        <f>P24+P26+P32+P31</f>
        <v>0</v>
      </c>
      <c r="Q23" s="24">
        <f>Q24+Q26+Q32+Q31+Q28+Q29</f>
        <v>257157</v>
      </c>
      <c r="R23" s="44" t="e">
        <f>Q23/E23*100</f>
        <v>#DIV/0!</v>
      </c>
      <c r="S23" s="44">
        <f t="shared" si="2"/>
        <v>441.43335336022653</v>
      </c>
      <c r="T23" s="44">
        <f>Q23/M23*100</f>
        <v>627.809379653817</v>
      </c>
      <c r="U23" s="44">
        <f t="shared" si="3"/>
        <v>70.31327783022915</v>
      </c>
    </row>
    <row r="24" spans="1:21" s="46" customFormat="1" ht="12.75">
      <c r="A24" s="21" t="s">
        <v>108</v>
      </c>
      <c r="B24" s="21"/>
      <c r="C24" s="21"/>
      <c r="D24" s="21"/>
      <c r="E24" s="21">
        <f>SUM(B24:D24)</f>
        <v>0</v>
      </c>
      <c r="F24" s="21">
        <v>7607</v>
      </c>
      <c r="G24" s="141"/>
      <c r="H24" s="141"/>
      <c r="I24" s="21">
        <f t="shared" si="5"/>
        <v>7607</v>
      </c>
      <c r="J24" s="21">
        <v>3024</v>
      </c>
      <c r="K24" s="21"/>
      <c r="L24" s="141"/>
      <c r="M24" s="21">
        <f t="shared" si="6"/>
        <v>3024</v>
      </c>
      <c r="N24" s="141">
        <v>137959</v>
      </c>
      <c r="O24" s="21"/>
      <c r="P24" s="141"/>
      <c r="Q24" s="21">
        <f t="shared" si="7"/>
        <v>137959</v>
      </c>
      <c r="R24" s="45">
        <v>0</v>
      </c>
      <c r="S24" s="45">
        <f t="shared" si="2"/>
        <v>1813.5795977389246</v>
      </c>
      <c r="T24" s="45">
        <v>0</v>
      </c>
      <c r="U24" s="45">
        <f t="shared" si="3"/>
        <v>39.75285920862363</v>
      </c>
    </row>
    <row r="25" spans="1:21" s="46" customFormat="1" ht="12.75" hidden="1">
      <c r="A25" s="24" t="s">
        <v>109</v>
      </c>
      <c r="B25" s="21"/>
      <c r="C25" s="21"/>
      <c r="D25" s="21"/>
      <c r="E25" s="21"/>
      <c r="F25" s="21"/>
      <c r="G25" s="141"/>
      <c r="H25" s="141"/>
      <c r="I25" s="21"/>
      <c r="J25" s="21"/>
      <c r="K25" s="21"/>
      <c r="L25" s="141"/>
      <c r="M25" s="21"/>
      <c r="N25" s="141"/>
      <c r="O25" s="21"/>
      <c r="P25" s="141"/>
      <c r="Q25" s="21"/>
      <c r="R25" s="45"/>
      <c r="S25" s="45"/>
      <c r="T25" s="45"/>
      <c r="U25" s="45"/>
    </row>
    <row r="26" spans="1:21" s="46" customFormat="1" ht="12.75">
      <c r="A26" s="21" t="s">
        <v>223</v>
      </c>
      <c r="B26" s="21"/>
      <c r="C26" s="21"/>
      <c r="D26" s="21"/>
      <c r="E26" s="21">
        <f>SUM(B26:D26)</f>
        <v>0</v>
      </c>
      <c r="F26" s="21"/>
      <c r="G26" s="141"/>
      <c r="H26" s="141"/>
      <c r="I26" s="21">
        <f t="shared" si="5"/>
        <v>0</v>
      </c>
      <c r="J26" s="21"/>
      <c r="K26" s="21"/>
      <c r="L26" s="141"/>
      <c r="M26" s="21">
        <f t="shared" si="6"/>
        <v>0</v>
      </c>
      <c r="N26" s="141">
        <v>96071</v>
      </c>
      <c r="O26" s="21"/>
      <c r="P26" s="141"/>
      <c r="Q26" s="21">
        <f t="shared" si="7"/>
        <v>96071</v>
      </c>
      <c r="R26" s="45">
        <v>0</v>
      </c>
      <c r="S26" s="45">
        <v>0</v>
      </c>
      <c r="T26" s="45">
        <v>0</v>
      </c>
      <c r="U26" s="45">
        <v>0</v>
      </c>
    </row>
    <row r="27" spans="1:21" s="46" customFormat="1" ht="12.75" hidden="1">
      <c r="A27" s="24" t="s">
        <v>109</v>
      </c>
      <c r="B27" s="21"/>
      <c r="C27" s="21"/>
      <c r="D27" s="21"/>
      <c r="E27" s="21"/>
      <c r="F27" s="21"/>
      <c r="G27" s="141"/>
      <c r="H27" s="141"/>
      <c r="I27" s="21"/>
      <c r="J27" s="21"/>
      <c r="K27" s="21"/>
      <c r="L27" s="141"/>
      <c r="M27" s="21"/>
      <c r="N27" s="141"/>
      <c r="O27" s="21"/>
      <c r="P27" s="141"/>
      <c r="Q27" s="21"/>
      <c r="R27" s="45"/>
      <c r="S27" s="45"/>
      <c r="T27" s="45"/>
      <c r="U27" s="45"/>
    </row>
    <row r="28" spans="1:21" s="46" customFormat="1" ht="12.75" hidden="1">
      <c r="A28" s="21" t="s">
        <v>243</v>
      </c>
      <c r="B28" s="21"/>
      <c r="C28" s="21"/>
      <c r="D28" s="21"/>
      <c r="E28" s="21"/>
      <c r="F28" s="21"/>
      <c r="G28" s="141"/>
      <c r="H28" s="141"/>
      <c r="I28" s="21">
        <f t="shared" si="5"/>
        <v>0</v>
      </c>
      <c r="J28" s="21"/>
      <c r="K28" s="21"/>
      <c r="L28" s="141"/>
      <c r="M28" s="21">
        <f t="shared" si="6"/>
        <v>0</v>
      </c>
      <c r="N28" s="141"/>
      <c r="O28" s="21"/>
      <c r="P28" s="141"/>
      <c r="Q28" s="21">
        <f t="shared" si="7"/>
        <v>0</v>
      </c>
      <c r="R28" s="45"/>
      <c r="S28" s="45">
        <v>0</v>
      </c>
      <c r="T28" s="45">
        <v>0</v>
      </c>
      <c r="U28" s="45">
        <v>0</v>
      </c>
    </row>
    <row r="29" spans="1:21" s="46" customFormat="1" ht="12.75" hidden="1">
      <c r="A29" s="21" t="s">
        <v>244</v>
      </c>
      <c r="B29" s="21"/>
      <c r="C29" s="21"/>
      <c r="D29" s="21"/>
      <c r="E29" s="21"/>
      <c r="F29" s="21"/>
      <c r="G29" s="141"/>
      <c r="H29" s="141"/>
      <c r="I29" s="21">
        <f t="shared" si="5"/>
        <v>0</v>
      </c>
      <c r="J29" s="21"/>
      <c r="K29" s="21"/>
      <c r="L29" s="141"/>
      <c r="M29" s="21">
        <f t="shared" si="6"/>
        <v>0</v>
      </c>
      <c r="N29" s="141"/>
      <c r="O29" s="21"/>
      <c r="P29" s="141"/>
      <c r="Q29" s="21">
        <f t="shared" si="7"/>
        <v>0</v>
      </c>
      <c r="R29" s="45"/>
      <c r="S29" s="45">
        <v>0</v>
      </c>
      <c r="T29" s="45">
        <v>0</v>
      </c>
      <c r="U29" s="45">
        <v>0</v>
      </c>
    </row>
    <row r="30" spans="1:21" s="46" customFormat="1" ht="12.75" hidden="1">
      <c r="A30" s="24" t="s">
        <v>109</v>
      </c>
      <c r="B30" s="21"/>
      <c r="C30" s="21"/>
      <c r="D30" s="21"/>
      <c r="E30" s="21"/>
      <c r="F30" s="21"/>
      <c r="G30" s="141"/>
      <c r="H30" s="141"/>
      <c r="I30" s="21"/>
      <c r="J30" s="21"/>
      <c r="K30" s="21"/>
      <c r="L30" s="141"/>
      <c r="M30" s="21"/>
      <c r="N30" s="141"/>
      <c r="O30" s="21"/>
      <c r="P30" s="141"/>
      <c r="Q30" s="21"/>
      <c r="R30" s="45"/>
      <c r="S30" s="45"/>
      <c r="T30" s="45"/>
      <c r="U30" s="45"/>
    </row>
    <row r="31" spans="1:21" s="46" customFormat="1" ht="12.75">
      <c r="A31" s="21" t="s">
        <v>245</v>
      </c>
      <c r="B31" s="21"/>
      <c r="C31" s="21"/>
      <c r="D31" s="21"/>
      <c r="E31" s="21"/>
      <c r="F31" s="21">
        <v>11110</v>
      </c>
      <c r="G31" s="141"/>
      <c r="H31" s="141"/>
      <c r="I31" s="21">
        <f t="shared" si="5"/>
        <v>11110</v>
      </c>
      <c r="J31" s="21">
        <v>10418</v>
      </c>
      <c r="K31" s="21"/>
      <c r="L31" s="141"/>
      <c r="M31" s="21">
        <f t="shared" si="6"/>
        <v>10418</v>
      </c>
      <c r="N31" s="141">
        <v>11108</v>
      </c>
      <c r="O31" s="21"/>
      <c r="P31" s="141"/>
      <c r="Q31" s="21">
        <f t="shared" si="7"/>
        <v>11108</v>
      </c>
      <c r="R31" s="45">
        <v>0</v>
      </c>
      <c r="S31" s="45">
        <f t="shared" si="2"/>
        <v>99.98199819981998</v>
      </c>
      <c r="T31" s="45">
        <v>0</v>
      </c>
      <c r="U31" s="45">
        <f t="shared" si="3"/>
        <v>93.77137713771377</v>
      </c>
    </row>
    <row r="32" spans="1:21" s="46" customFormat="1" ht="12.75">
      <c r="A32" s="21" t="s">
        <v>246</v>
      </c>
      <c r="B32" s="21"/>
      <c r="C32" s="21"/>
      <c r="D32" s="21"/>
      <c r="E32" s="21">
        <f>SUM(B32:D32)</f>
        <v>0</v>
      </c>
      <c r="F32" s="21">
        <v>39538</v>
      </c>
      <c r="G32" s="141"/>
      <c r="H32" s="141"/>
      <c r="I32" s="21">
        <f t="shared" si="5"/>
        <v>39538</v>
      </c>
      <c r="J32" s="21">
        <v>27519</v>
      </c>
      <c r="K32" s="21"/>
      <c r="L32" s="141"/>
      <c r="M32" s="21">
        <f t="shared" si="6"/>
        <v>27519</v>
      </c>
      <c r="N32" s="141">
        <v>12019</v>
      </c>
      <c r="O32" s="21"/>
      <c r="P32" s="141"/>
      <c r="Q32" s="21">
        <f t="shared" si="7"/>
        <v>12019</v>
      </c>
      <c r="R32" s="45">
        <v>0</v>
      </c>
      <c r="S32" s="45">
        <f t="shared" si="2"/>
        <v>30.398603874753398</v>
      </c>
      <c r="T32" s="45">
        <v>0</v>
      </c>
      <c r="U32" s="45">
        <f t="shared" si="3"/>
        <v>69.6013961252466</v>
      </c>
    </row>
    <row r="33" spans="1:21" s="46" customFormat="1" ht="12.75" hidden="1">
      <c r="A33" s="49" t="s">
        <v>109</v>
      </c>
      <c r="B33" s="21"/>
      <c r="C33" s="21"/>
      <c r="D33" s="21"/>
      <c r="E33" s="21">
        <f>SUM(B33:D33)</f>
        <v>0</v>
      </c>
      <c r="F33" s="21"/>
      <c r="G33" s="141"/>
      <c r="H33" s="141"/>
      <c r="I33" s="21"/>
      <c r="J33" s="21"/>
      <c r="K33" s="21"/>
      <c r="L33" s="141"/>
      <c r="M33" s="21"/>
      <c r="N33" s="141"/>
      <c r="O33" s="21"/>
      <c r="P33" s="141"/>
      <c r="Q33" s="21"/>
      <c r="R33" s="45" t="e">
        <f>Q33/E33*100</f>
        <v>#DIV/0!</v>
      </c>
      <c r="S33" s="45" t="e">
        <f t="shared" si="2"/>
        <v>#DIV/0!</v>
      </c>
      <c r="T33" s="45" t="e">
        <f>Q33/M33*100</f>
        <v>#DIV/0!</v>
      </c>
      <c r="U33" s="45" t="e">
        <f t="shared" si="3"/>
        <v>#DIV/0!</v>
      </c>
    </row>
    <row r="34" spans="1:21" ht="12.75">
      <c r="A34" s="24" t="s">
        <v>110</v>
      </c>
      <c r="B34" s="24">
        <f>B36+B35</f>
        <v>0</v>
      </c>
      <c r="C34" s="24">
        <f>C37+C35</f>
        <v>0</v>
      </c>
      <c r="D34" s="24">
        <f>D37+D35</f>
        <v>0</v>
      </c>
      <c r="E34" s="24">
        <f>E37+E35</f>
        <v>0</v>
      </c>
      <c r="F34" s="24">
        <f>F37+F35+F36</f>
        <v>15287</v>
      </c>
      <c r="G34" s="140">
        <f>G37+G35</f>
        <v>0</v>
      </c>
      <c r="H34" s="140">
        <f>SUM(H36:H38)</f>
        <v>23700</v>
      </c>
      <c r="I34" s="24">
        <f>I37+I35+I36</f>
        <v>38987</v>
      </c>
      <c r="J34" s="24">
        <f>J37+J35+J36</f>
        <v>11715</v>
      </c>
      <c r="K34" s="24">
        <f>K37+K35</f>
        <v>0</v>
      </c>
      <c r="L34" s="140">
        <f>SUM(L37:L38)</f>
        <v>23674</v>
      </c>
      <c r="M34" s="24">
        <f>M37+M35+M36</f>
        <v>35389</v>
      </c>
      <c r="N34" s="140">
        <f>N35+N36+N37</f>
        <v>20522</v>
      </c>
      <c r="O34" s="24">
        <f>O35+O36+O37</f>
        <v>0</v>
      </c>
      <c r="P34" s="140">
        <f>P35+P36+P37+P38</f>
        <v>21200</v>
      </c>
      <c r="Q34" s="24">
        <f>Q37+Q35+Q36+Q38</f>
        <v>41722</v>
      </c>
      <c r="R34" s="44" t="e">
        <f>Q34/E34*100</f>
        <v>#DIV/0!</v>
      </c>
      <c r="S34" s="44">
        <f t="shared" si="2"/>
        <v>107.01515889912021</v>
      </c>
      <c r="T34" s="44">
        <f>Q34/M34*100</f>
        <v>117.89539122326147</v>
      </c>
      <c r="U34" s="44">
        <f t="shared" si="3"/>
        <v>90.77128273527073</v>
      </c>
    </row>
    <row r="35" spans="1:21" s="46" customFormat="1" ht="12.75" hidden="1">
      <c r="A35" s="21" t="s">
        <v>111</v>
      </c>
      <c r="B35" s="21"/>
      <c r="C35" s="21"/>
      <c r="D35" s="21"/>
      <c r="E35" s="21">
        <f>SUM(B35:D35)</f>
        <v>0</v>
      </c>
      <c r="F35" s="21"/>
      <c r="G35" s="141"/>
      <c r="H35" s="141"/>
      <c r="I35" s="21">
        <f t="shared" si="5"/>
        <v>0</v>
      </c>
      <c r="J35" s="21"/>
      <c r="K35" s="21"/>
      <c r="L35" s="141"/>
      <c r="M35" s="21">
        <f t="shared" si="6"/>
        <v>0</v>
      </c>
      <c r="N35" s="141"/>
      <c r="O35" s="21"/>
      <c r="P35" s="141"/>
      <c r="Q35" s="21">
        <f t="shared" si="7"/>
        <v>0</v>
      </c>
      <c r="R35" s="45" t="e">
        <f>Q35/E35*100</f>
        <v>#DIV/0!</v>
      </c>
      <c r="S35" s="45" t="e">
        <f t="shared" si="2"/>
        <v>#DIV/0!</v>
      </c>
      <c r="T35" s="45" t="e">
        <f>Q35/M35*100</f>
        <v>#DIV/0!</v>
      </c>
      <c r="U35" s="45" t="e">
        <f t="shared" si="3"/>
        <v>#DIV/0!</v>
      </c>
    </row>
    <row r="36" spans="1:21" s="46" customFormat="1" ht="12.75">
      <c r="A36" s="21" t="s">
        <v>112</v>
      </c>
      <c r="B36" s="21"/>
      <c r="C36" s="21"/>
      <c r="D36" s="21"/>
      <c r="E36" s="21">
        <f>SUM(B36:D36)</f>
        <v>0</v>
      </c>
      <c r="F36" s="21">
        <v>15207</v>
      </c>
      <c r="G36" s="141"/>
      <c r="H36" s="141"/>
      <c r="I36" s="21">
        <f t="shared" si="5"/>
        <v>15207</v>
      </c>
      <c r="J36" s="21">
        <v>11635</v>
      </c>
      <c r="K36" s="21"/>
      <c r="L36" s="141"/>
      <c r="M36" s="21">
        <f t="shared" si="6"/>
        <v>11635</v>
      </c>
      <c r="N36" s="141">
        <v>20522</v>
      </c>
      <c r="O36" s="21"/>
      <c r="P36" s="141"/>
      <c r="Q36" s="21">
        <f t="shared" si="7"/>
        <v>20522</v>
      </c>
      <c r="R36" s="45" t="e">
        <f>Q36/E36*100</f>
        <v>#DIV/0!</v>
      </c>
      <c r="S36" s="45">
        <f t="shared" si="2"/>
        <v>134.95100940356414</v>
      </c>
      <c r="T36" s="45">
        <f>Q36/M36*100</f>
        <v>176.38160721959605</v>
      </c>
      <c r="U36" s="45">
        <f t="shared" si="3"/>
        <v>76.51081738672978</v>
      </c>
    </row>
    <row r="37" spans="1:21" ht="12.75">
      <c r="A37" s="21" t="s">
        <v>113</v>
      </c>
      <c r="B37" s="21"/>
      <c r="C37" s="21"/>
      <c r="D37" s="21"/>
      <c r="E37" s="21">
        <f>SUM(B37:D37)</f>
        <v>0</v>
      </c>
      <c r="F37" s="21">
        <v>80</v>
      </c>
      <c r="G37" s="141"/>
      <c r="H37" s="141">
        <v>23700</v>
      </c>
      <c r="I37" s="21">
        <f t="shared" si="5"/>
        <v>23780</v>
      </c>
      <c r="J37" s="21">
        <v>80</v>
      </c>
      <c r="K37" s="21"/>
      <c r="L37" s="141">
        <v>23674</v>
      </c>
      <c r="M37" s="21">
        <f t="shared" si="6"/>
        <v>23754</v>
      </c>
      <c r="N37" s="141"/>
      <c r="O37" s="21"/>
      <c r="P37" s="141">
        <v>21200</v>
      </c>
      <c r="Q37" s="21">
        <f t="shared" si="7"/>
        <v>21200</v>
      </c>
      <c r="R37" s="45" t="e">
        <f>Q37/E37*100</f>
        <v>#DIV/0!</v>
      </c>
      <c r="S37" s="45">
        <f t="shared" si="2"/>
        <v>89.15054667788057</v>
      </c>
      <c r="T37" s="45">
        <f>Q37/M37*100</f>
        <v>89.2481266313042</v>
      </c>
      <c r="U37" s="45">
        <f t="shared" si="3"/>
        <v>99.89066442388562</v>
      </c>
    </row>
    <row r="38" spans="1:21" ht="12.75" hidden="1">
      <c r="A38" s="21" t="s">
        <v>222</v>
      </c>
      <c r="B38" s="21"/>
      <c r="C38" s="21"/>
      <c r="D38" s="21"/>
      <c r="E38" s="21">
        <f>SUM(B38:D38)</f>
        <v>0</v>
      </c>
      <c r="F38" s="21"/>
      <c r="G38" s="141"/>
      <c r="H38" s="141"/>
      <c r="I38" s="21">
        <f t="shared" si="5"/>
        <v>0</v>
      </c>
      <c r="J38" s="21"/>
      <c r="K38" s="21"/>
      <c r="L38" s="139"/>
      <c r="M38" s="21">
        <f t="shared" si="6"/>
        <v>0</v>
      </c>
      <c r="N38" s="141"/>
      <c r="O38" s="21"/>
      <c r="P38" s="141"/>
      <c r="Q38" s="21">
        <f t="shared" si="7"/>
        <v>0</v>
      </c>
      <c r="R38" s="45"/>
      <c r="S38" s="45">
        <v>0</v>
      </c>
      <c r="T38" s="45">
        <v>0</v>
      </c>
      <c r="U38" s="45">
        <v>0</v>
      </c>
    </row>
    <row r="39" spans="1:21" ht="12.75">
      <c r="A39" s="24" t="s">
        <v>114</v>
      </c>
      <c r="B39" s="24" t="e">
        <f>B40+B41+B42+B44+B45+B46+#REF!+B49+B50+B51</f>
        <v>#REF!</v>
      </c>
      <c r="C39" s="24" t="e">
        <f>C40+C41+C42+C44+C45+C46+#REF!+C49+C50</f>
        <v>#REF!</v>
      </c>
      <c r="D39" s="24" t="e">
        <f>D40+D41+D42+D44+D45+D46+#REF!+D49+D50</f>
        <v>#REF!</v>
      </c>
      <c r="E39" s="24" t="e">
        <f>E40+E41+E42+E44+E45+E46+#REF!+E49+E50+E51</f>
        <v>#REF!</v>
      </c>
      <c r="F39" s="24">
        <f aca="true" t="shared" si="9" ref="F39:Q39">F40+F41+F42+F44+F45+F46+F47+F48+F49+F50+F51</f>
        <v>750703</v>
      </c>
      <c r="G39" s="140">
        <f t="shared" si="9"/>
        <v>26136</v>
      </c>
      <c r="H39" s="140">
        <f t="shared" si="9"/>
        <v>21400</v>
      </c>
      <c r="I39" s="24">
        <f t="shared" si="9"/>
        <v>798239</v>
      </c>
      <c r="J39" s="24">
        <f t="shared" si="9"/>
        <v>732084</v>
      </c>
      <c r="K39" s="24">
        <f t="shared" si="9"/>
        <v>19902</v>
      </c>
      <c r="L39" s="140">
        <f t="shared" si="9"/>
        <v>10878</v>
      </c>
      <c r="M39" s="24">
        <f t="shared" si="9"/>
        <v>762864</v>
      </c>
      <c r="N39" s="140">
        <f t="shared" si="9"/>
        <v>680330</v>
      </c>
      <c r="O39" s="24">
        <f t="shared" si="9"/>
        <v>0</v>
      </c>
      <c r="P39" s="140">
        <f t="shared" si="9"/>
        <v>82815</v>
      </c>
      <c r="Q39" s="24">
        <f t="shared" si="9"/>
        <v>763145</v>
      </c>
      <c r="R39" s="44" t="e">
        <f>Q39/E39*100</f>
        <v>#REF!</v>
      </c>
      <c r="S39" s="44">
        <f>Q39/I39*100</f>
        <v>95.60357236366552</v>
      </c>
      <c r="T39" s="44">
        <f>Q39/M39*100</f>
        <v>100.0368348748925</v>
      </c>
      <c r="U39" s="44">
        <f t="shared" si="3"/>
        <v>95.56836987418555</v>
      </c>
    </row>
    <row r="40" spans="1:21" ht="12.75">
      <c r="A40" s="21" t="s">
        <v>115</v>
      </c>
      <c r="B40" s="21"/>
      <c r="C40" s="21"/>
      <c r="D40" s="21"/>
      <c r="E40" s="21">
        <f aca="true" t="shared" si="10" ref="E40:E51">SUM(B40:D40)</f>
        <v>0</v>
      </c>
      <c r="F40" s="21"/>
      <c r="G40" s="141"/>
      <c r="H40" s="141">
        <v>3000</v>
      </c>
      <c r="I40" s="21">
        <f>F40+H40+G40</f>
        <v>3000</v>
      </c>
      <c r="J40" s="21"/>
      <c r="K40" s="21"/>
      <c r="L40" s="141">
        <v>3000</v>
      </c>
      <c r="M40" s="21">
        <f t="shared" si="6"/>
        <v>3000</v>
      </c>
      <c r="N40" s="141"/>
      <c r="O40" s="21"/>
      <c r="P40" s="141">
        <v>3000</v>
      </c>
      <c r="Q40" s="21">
        <f t="shared" si="7"/>
        <v>3000</v>
      </c>
      <c r="R40" s="45" t="e">
        <f>Q40/E40*100</f>
        <v>#DIV/0!</v>
      </c>
      <c r="S40" s="45">
        <f>Q40/I40*100</f>
        <v>100</v>
      </c>
      <c r="T40" s="45">
        <f>Q40/M40*100</f>
        <v>100</v>
      </c>
      <c r="U40" s="45">
        <f t="shared" si="3"/>
        <v>100</v>
      </c>
    </row>
    <row r="41" spans="1:21" ht="12.75">
      <c r="A41" s="21" t="s">
        <v>116</v>
      </c>
      <c r="B41" s="21"/>
      <c r="C41" s="21"/>
      <c r="D41" s="21"/>
      <c r="E41" s="21">
        <f t="shared" si="10"/>
        <v>0</v>
      </c>
      <c r="F41" s="21">
        <v>44860</v>
      </c>
      <c r="G41" s="141"/>
      <c r="H41" s="141"/>
      <c r="I41" s="21">
        <f>F41+H41+G41</f>
        <v>44860</v>
      </c>
      <c r="J41" s="21">
        <v>43043</v>
      </c>
      <c r="K41" s="21"/>
      <c r="L41" s="141"/>
      <c r="M41" s="21">
        <f t="shared" si="6"/>
        <v>43043</v>
      </c>
      <c r="N41" s="141">
        <v>44792</v>
      </c>
      <c r="O41" s="21"/>
      <c r="P41" s="141"/>
      <c r="Q41" s="21">
        <f t="shared" si="7"/>
        <v>44792</v>
      </c>
      <c r="R41" s="45" t="e">
        <f>Q41/E41*100</f>
        <v>#DIV/0!</v>
      </c>
      <c r="S41" s="45">
        <f>Q41/I41*100</f>
        <v>99.84841729826127</v>
      </c>
      <c r="T41" s="45">
        <f>Q41/M41*100</f>
        <v>104.06337848198312</v>
      </c>
      <c r="U41" s="45">
        <f t="shared" si="3"/>
        <v>95.94962104324566</v>
      </c>
    </row>
    <row r="42" spans="1:21" ht="12.75">
      <c r="A42" s="21" t="s">
        <v>117</v>
      </c>
      <c r="B42" s="21"/>
      <c r="C42" s="21"/>
      <c r="D42" s="21"/>
      <c r="E42" s="21">
        <f t="shared" si="10"/>
        <v>0</v>
      </c>
      <c r="F42" s="21">
        <v>60486</v>
      </c>
      <c r="G42" s="141">
        <v>26136</v>
      </c>
      <c r="H42" s="141">
        <v>18400</v>
      </c>
      <c r="I42" s="21">
        <f>F42+H42+G42</f>
        <v>105022</v>
      </c>
      <c r="J42" s="21">
        <v>60114</v>
      </c>
      <c r="K42" s="21">
        <v>19902</v>
      </c>
      <c r="L42" s="141">
        <v>7878</v>
      </c>
      <c r="M42" s="21">
        <f t="shared" si="6"/>
        <v>87894</v>
      </c>
      <c r="N42" s="141"/>
      <c r="O42" s="21"/>
      <c r="P42" s="141">
        <v>79815</v>
      </c>
      <c r="Q42" s="21">
        <f t="shared" si="7"/>
        <v>79815</v>
      </c>
      <c r="R42" s="45" t="e">
        <f aca="true" t="shared" si="11" ref="R42:R51">Q42/E42*100</f>
        <v>#DIV/0!</v>
      </c>
      <c r="S42" s="45">
        <f aca="true" t="shared" si="12" ref="S42:S51">Q42/I42*100</f>
        <v>75.99836224790995</v>
      </c>
      <c r="T42" s="45">
        <f aca="true" t="shared" si="13" ref="T42:T51">Q42/M42*100</f>
        <v>90.80824629667555</v>
      </c>
      <c r="U42" s="45">
        <f t="shared" si="3"/>
        <v>83.69103616385138</v>
      </c>
    </row>
    <row r="43" spans="1:21" ht="12.75" hidden="1">
      <c r="A43" s="21" t="s">
        <v>109</v>
      </c>
      <c r="B43" s="21"/>
      <c r="C43" s="21"/>
      <c r="D43" s="21"/>
      <c r="E43" s="21"/>
      <c r="F43" s="21"/>
      <c r="G43" s="141"/>
      <c r="H43" s="141"/>
      <c r="I43" s="21"/>
      <c r="J43" s="21"/>
      <c r="K43" s="21"/>
      <c r="L43" s="141"/>
      <c r="M43" s="21"/>
      <c r="N43" s="141"/>
      <c r="O43" s="21"/>
      <c r="P43" s="141"/>
      <c r="Q43" s="21"/>
      <c r="R43" s="45"/>
      <c r="S43" s="45"/>
      <c r="T43" s="45"/>
      <c r="U43" s="45"/>
    </row>
    <row r="44" spans="1:21" ht="12.75">
      <c r="A44" s="21" t="s">
        <v>118</v>
      </c>
      <c r="B44" s="21"/>
      <c r="C44" s="21"/>
      <c r="D44" s="21"/>
      <c r="E44" s="21">
        <f t="shared" si="10"/>
        <v>0</v>
      </c>
      <c r="F44" s="21">
        <v>33740</v>
      </c>
      <c r="G44" s="141"/>
      <c r="H44" s="141"/>
      <c r="I44" s="21">
        <f>F44+H44+G44</f>
        <v>33740</v>
      </c>
      <c r="J44" s="21">
        <v>32080</v>
      </c>
      <c r="K44" s="21"/>
      <c r="L44" s="141"/>
      <c r="M44" s="21">
        <f t="shared" si="6"/>
        <v>32080</v>
      </c>
      <c r="N44" s="141">
        <v>37052</v>
      </c>
      <c r="O44" s="21"/>
      <c r="P44" s="141"/>
      <c r="Q44" s="21">
        <f t="shared" si="7"/>
        <v>37052</v>
      </c>
      <c r="R44" s="45" t="e">
        <f t="shared" si="11"/>
        <v>#DIV/0!</v>
      </c>
      <c r="S44" s="45">
        <f t="shared" si="12"/>
        <v>109.81624184943688</v>
      </c>
      <c r="T44" s="45">
        <f t="shared" si="13"/>
        <v>115.49875311720699</v>
      </c>
      <c r="U44" s="45">
        <f t="shared" si="3"/>
        <v>95.0800237107291</v>
      </c>
    </row>
    <row r="45" spans="1:21" ht="12.75">
      <c r="A45" s="21" t="s">
        <v>119</v>
      </c>
      <c r="B45" s="21"/>
      <c r="C45" s="21"/>
      <c r="D45" s="21"/>
      <c r="E45" s="21">
        <f t="shared" si="10"/>
        <v>0</v>
      </c>
      <c r="F45" s="21">
        <v>71067</v>
      </c>
      <c r="G45" s="141"/>
      <c r="H45" s="141"/>
      <c r="I45" s="21">
        <f t="shared" si="5"/>
        <v>71067</v>
      </c>
      <c r="J45" s="21">
        <v>67704</v>
      </c>
      <c r="K45" s="21"/>
      <c r="L45" s="141"/>
      <c r="M45" s="21">
        <f t="shared" si="6"/>
        <v>67704</v>
      </c>
      <c r="N45" s="141">
        <v>67523</v>
      </c>
      <c r="O45" s="21"/>
      <c r="P45" s="141"/>
      <c r="Q45" s="21">
        <f t="shared" si="7"/>
        <v>67523</v>
      </c>
      <c r="R45" s="45" t="e">
        <f t="shared" si="11"/>
        <v>#DIV/0!</v>
      </c>
      <c r="S45" s="45">
        <f t="shared" si="12"/>
        <v>95.01315659870264</v>
      </c>
      <c r="T45" s="45">
        <f t="shared" si="13"/>
        <v>99.73265981330496</v>
      </c>
      <c r="U45" s="45">
        <f t="shared" si="3"/>
        <v>95.26784583561991</v>
      </c>
    </row>
    <row r="46" spans="1:21" ht="12.75">
      <c r="A46" s="21" t="s">
        <v>120</v>
      </c>
      <c r="B46" s="21"/>
      <c r="C46" s="21"/>
      <c r="D46" s="21"/>
      <c r="E46" s="21">
        <f t="shared" si="10"/>
        <v>0</v>
      </c>
      <c r="F46" s="21">
        <v>296566</v>
      </c>
      <c r="G46" s="141"/>
      <c r="H46" s="141"/>
      <c r="I46" s="21">
        <f t="shared" si="5"/>
        <v>296566</v>
      </c>
      <c r="J46" s="21">
        <v>295192</v>
      </c>
      <c r="K46" s="21"/>
      <c r="L46" s="141"/>
      <c r="M46" s="21">
        <f t="shared" si="6"/>
        <v>295192</v>
      </c>
      <c r="N46" s="141">
        <v>305824</v>
      </c>
      <c r="O46" s="21"/>
      <c r="P46" s="141"/>
      <c r="Q46" s="21">
        <f t="shared" si="7"/>
        <v>305824</v>
      </c>
      <c r="R46" s="45" t="e">
        <f t="shared" si="11"/>
        <v>#DIV/0!</v>
      </c>
      <c r="S46" s="45">
        <f t="shared" si="12"/>
        <v>103.12173344213429</v>
      </c>
      <c r="T46" s="45">
        <f t="shared" si="13"/>
        <v>103.60172362394644</v>
      </c>
      <c r="U46" s="45">
        <f t="shared" si="3"/>
        <v>99.53669672180897</v>
      </c>
    </row>
    <row r="47" spans="1:21" ht="12.75">
      <c r="A47" s="21" t="s">
        <v>121</v>
      </c>
      <c r="B47" s="21"/>
      <c r="C47" s="21"/>
      <c r="D47" s="21"/>
      <c r="E47" s="21">
        <f t="shared" si="10"/>
        <v>0</v>
      </c>
      <c r="F47" s="21">
        <v>212341</v>
      </c>
      <c r="G47" s="141"/>
      <c r="H47" s="141"/>
      <c r="I47" s="21">
        <f t="shared" si="5"/>
        <v>212341</v>
      </c>
      <c r="J47" s="21">
        <v>202308</v>
      </c>
      <c r="K47" s="21"/>
      <c r="L47" s="141"/>
      <c r="M47" s="21">
        <f t="shared" si="6"/>
        <v>202308</v>
      </c>
      <c r="N47" s="141">
        <v>225139</v>
      </c>
      <c r="O47" s="21"/>
      <c r="P47" s="141"/>
      <c r="Q47" s="21">
        <f t="shared" si="7"/>
        <v>225139</v>
      </c>
      <c r="R47" s="45" t="e">
        <f t="shared" si="11"/>
        <v>#DIV/0!</v>
      </c>
      <c r="S47" s="45">
        <f t="shared" si="12"/>
        <v>106.02709792268097</v>
      </c>
      <c r="T47" s="45">
        <f t="shared" si="13"/>
        <v>111.28526800719696</v>
      </c>
      <c r="U47" s="45">
        <f t="shared" si="3"/>
        <v>95.27505286308343</v>
      </c>
    </row>
    <row r="48" spans="1:21" ht="12.75">
      <c r="A48" s="21" t="s">
        <v>122</v>
      </c>
      <c r="B48" s="21"/>
      <c r="C48" s="21"/>
      <c r="D48" s="21"/>
      <c r="E48" s="21">
        <f t="shared" si="10"/>
        <v>0</v>
      </c>
      <c r="F48" s="21">
        <v>31643</v>
      </c>
      <c r="G48" s="141"/>
      <c r="H48" s="141"/>
      <c r="I48" s="21">
        <f t="shared" si="5"/>
        <v>31643</v>
      </c>
      <c r="J48" s="21">
        <v>31643</v>
      </c>
      <c r="K48" s="21"/>
      <c r="L48" s="141"/>
      <c r="M48" s="21">
        <f t="shared" si="6"/>
        <v>31643</v>
      </c>
      <c r="N48" s="141"/>
      <c r="O48" s="21"/>
      <c r="P48" s="141"/>
      <c r="Q48" s="21">
        <f t="shared" si="7"/>
        <v>0</v>
      </c>
      <c r="R48" s="45" t="e">
        <f t="shared" si="11"/>
        <v>#DIV/0!</v>
      </c>
      <c r="S48" s="45">
        <f t="shared" si="12"/>
        <v>0</v>
      </c>
      <c r="T48" s="45">
        <f t="shared" si="13"/>
        <v>0</v>
      </c>
      <c r="U48" s="45">
        <f t="shared" si="3"/>
        <v>100</v>
      </c>
    </row>
    <row r="49" spans="1:21" ht="12.75" hidden="1">
      <c r="A49" s="21" t="s">
        <v>123</v>
      </c>
      <c r="B49" s="21"/>
      <c r="C49" s="21"/>
      <c r="D49" s="21"/>
      <c r="E49" s="21">
        <f t="shared" si="10"/>
        <v>0</v>
      </c>
      <c r="F49" s="21"/>
      <c r="G49" s="141"/>
      <c r="H49" s="141"/>
      <c r="I49" s="21">
        <f t="shared" si="5"/>
        <v>0</v>
      </c>
      <c r="J49" s="21"/>
      <c r="K49" s="21"/>
      <c r="L49" s="141"/>
      <c r="M49" s="21">
        <f t="shared" si="6"/>
        <v>0</v>
      </c>
      <c r="N49" s="141"/>
      <c r="O49" s="21"/>
      <c r="P49" s="141"/>
      <c r="Q49" s="21">
        <f t="shared" si="7"/>
        <v>0</v>
      </c>
      <c r="R49" s="45" t="e">
        <f t="shared" si="11"/>
        <v>#DIV/0!</v>
      </c>
      <c r="S49" s="45" t="e">
        <f t="shared" si="12"/>
        <v>#DIV/0!</v>
      </c>
      <c r="T49" s="45" t="e">
        <f t="shared" si="13"/>
        <v>#DIV/0!</v>
      </c>
      <c r="U49" s="45" t="e">
        <f t="shared" si="3"/>
        <v>#DIV/0!</v>
      </c>
    </row>
    <row r="50" spans="1:21" ht="12.75" hidden="1">
      <c r="A50" s="21" t="s">
        <v>120</v>
      </c>
      <c r="B50" s="21"/>
      <c r="C50" s="21"/>
      <c r="D50" s="21"/>
      <c r="E50" s="21">
        <f t="shared" si="10"/>
        <v>0</v>
      </c>
      <c r="F50" s="21"/>
      <c r="G50" s="141"/>
      <c r="H50" s="141"/>
      <c r="I50" s="21">
        <f t="shared" si="5"/>
        <v>0</v>
      </c>
      <c r="J50" s="21"/>
      <c r="K50" s="21"/>
      <c r="L50" s="141"/>
      <c r="M50" s="21">
        <f t="shared" si="6"/>
        <v>0</v>
      </c>
      <c r="N50" s="141"/>
      <c r="O50" s="21"/>
      <c r="P50" s="141"/>
      <c r="Q50" s="21">
        <f t="shared" si="7"/>
        <v>0</v>
      </c>
      <c r="R50" s="45" t="e">
        <f t="shared" si="11"/>
        <v>#DIV/0!</v>
      </c>
      <c r="S50" s="45" t="e">
        <f t="shared" si="12"/>
        <v>#DIV/0!</v>
      </c>
      <c r="T50" s="45" t="e">
        <f t="shared" si="13"/>
        <v>#DIV/0!</v>
      </c>
      <c r="U50" s="45" t="e">
        <f t="shared" si="3"/>
        <v>#DIV/0!</v>
      </c>
    </row>
    <row r="51" spans="1:21" s="46" customFormat="1" ht="12.75" hidden="1">
      <c r="A51" s="21" t="s">
        <v>121</v>
      </c>
      <c r="B51" s="21"/>
      <c r="C51" s="21"/>
      <c r="D51" s="21"/>
      <c r="E51" s="21">
        <f t="shared" si="10"/>
        <v>0</v>
      </c>
      <c r="F51" s="21"/>
      <c r="G51" s="141"/>
      <c r="H51" s="141"/>
      <c r="I51" s="21">
        <f t="shared" si="5"/>
        <v>0</v>
      </c>
      <c r="J51" s="21"/>
      <c r="K51" s="21"/>
      <c r="L51" s="141"/>
      <c r="M51" s="21">
        <f t="shared" si="6"/>
        <v>0</v>
      </c>
      <c r="N51" s="141"/>
      <c r="O51" s="21"/>
      <c r="P51" s="141"/>
      <c r="Q51" s="21">
        <f t="shared" si="7"/>
        <v>0</v>
      </c>
      <c r="R51" s="45" t="e">
        <f t="shared" si="11"/>
        <v>#DIV/0!</v>
      </c>
      <c r="S51" s="45" t="e">
        <f t="shared" si="12"/>
        <v>#DIV/0!</v>
      </c>
      <c r="T51" s="45" t="e">
        <f t="shared" si="13"/>
        <v>#DIV/0!</v>
      </c>
      <c r="U51" s="45" t="e">
        <f t="shared" si="3"/>
        <v>#DIV/0!</v>
      </c>
    </row>
    <row r="52" spans="1:21" ht="12.75">
      <c r="A52" s="24" t="s">
        <v>124</v>
      </c>
      <c r="B52" s="24">
        <f>B53+B56+B57+B59+B61+B63</f>
        <v>0</v>
      </c>
      <c r="C52" s="24">
        <f>C53+C56+C57+C59+C61+C63</f>
        <v>0</v>
      </c>
      <c r="D52" s="24">
        <f>D53+D56+D57+D59+D61+D63+D55</f>
        <v>0</v>
      </c>
      <c r="E52" s="24">
        <f aca="true" t="shared" si="14" ref="E52:Q52">E53+E55+E56+E57+E59+E61+E63</f>
        <v>0</v>
      </c>
      <c r="F52" s="24">
        <f t="shared" si="14"/>
        <v>0</v>
      </c>
      <c r="G52" s="140">
        <f t="shared" si="14"/>
        <v>0</v>
      </c>
      <c r="H52" s="140">
        <f t="shared" si="14"/>
        <v>1500460</v>
      </c>
      <c r="I52" s="24">
        <f t="shared" si="14"/>
        <v>1500460</v>
      </c>
      <c r="J52" s="24">
        <f t="shared" si="14"/>
        <v>0</v>
      </c>
      <c r="K52" s="24">
        <f t="shared" si="14"/>
        <v>0</v>
      </c>
      <c r="L52" s="140">
        <f t="shared" si="14"/>
        <v>1268903</v>
      </c>
      <c r="M52" s="24">
        <f t="shared" si="14"/>
        <v>1268903</v>
      </c>
      <c r="N52" s="140">
        <f t="shared" si="14"/>
        <v>0</v>
      </c>
      <c r="O52" s="24">
        <f t="shared" si="14"/>
        <v>0</v>
      </c>
      <c r="P52" s="140">
        <f t="shared" si="14"/>
        <v>1120786</v>
      </c>
      <c r="Q52" s="24">
        <f t="shared" si="14"/>
        <v>1120786</v>
      </c>
      <c r="R52" s="44" t="e">
        <f>Q52/E52*100</f>
        <v>#DIV/0!</v>
      </c>
      <c r="S52" s="44">
        <f>Q52/I52*100</f>
        <v>74.69615984431441</v>
      </c>
      <c r="T52" s="44">
        <f>Q52/M52*100</f>
        <v>88.32716133542122</v>
      </c>
      <c r="U52" s="44">
        <f t="shared" si="3"/>
        <v>84.56759926955733</v>
      </c>
    </row>
    <row r="53" spans="1:21" ht="12.75">
      <c r="A53" s="21" t="s">
        <v>125</v>
      </c>
      <c r="B53" s="21"/>
      <c r="C53" s="21"/>
      <c r="D53" s="21"/>
      <c r="E53" s="21">
        <f aca="true" t="shared" si="15" ref="E53:E61">SUM(B53:D53)</f>
        <v>0</v>
      </c>
      <c r="F53" s="21"/>
      <c r="G53" s="141"/>
      <c r="H53" s="141">
        <v>112915</v>
      </c>
      <c r="I53" s="21">
        <f t="shared" si="5"/>
        <v>112915</v>
      </c>
      <c r="J53" s="21"/>
      <c r="K53" s="21"/>
      <c r="L53" s="141">
        <v>112150</v>
      </c>
      <c r="M53" s="21">
        <f t="shared" si="6"/>
        <v>112150</v>
      </c>
      <c r="N53" s="141"/>
      <c r="O53" s="21"/>
      <c r="P53" s="141">
        <v>112000</v>
      </c>
      <c r="Q53" s="21">
        <f t="shared" si="7"/>
        <v>112000</v>
      </c>
      <c r="R53" s="45" t="e">
        <f>Q53/E53*100</f>
        <v>#DIV/0!</v>
      </c>
      <c r="S53" s="45">
        <f>Q53/I53*100</f>
        <v>99.18965593588098</v>
      </c>
      <c r="T53" s="45">
        <f>Q53/M53*100</f>
        <v>99.86625055728935</v>
      </c>
      <c r="U53" s="45">
        <f t="shared" si="3"/>
        <v>99.32249922508082</v>
      </c>
    </row>
    <row r="54" spans="1:21" ht="12.75" hidden="1">
      <c r="A54" s="21" t="s">
        <v>109</v>
      </c>
      <c r="B54" s="21"/>
      <c r="C54" s="21"/>
      <c r="D54" s="21"/>
      <c r="E54" s="21"/>
      <c r="F54" s="21"/>
      <c r="G54" s="141"/>
      <c r="H54" s="141"/>
      <c r="I54" s="21"/>
      <c r="J54" s="21"/>
      <c r="K54" s="21"/>
      <c r="L54" s="141"/>
      <c r="M54" s="21"/>
      <c r="N54" s="141"/>
      <c r="O54" s="21"/>
      <c r="P54" s="141"/>
      <c r="Q54" s="21"/>
      <c r="R54" s="45"/>
      <c r="S54" s="45"/>
      <c r="T54" s="45"/>
      <c r="U54" s="45"/>
    </row>
    <row r="55" spans="1:21" ht="27.75" customHeight="1">
      <c r="A55" s="23" t="s">
        <v>126</v>
      </c>
      <c r="B55" s="21"/>
      <c r="C55" s="21"/>
      <c r="D55" s="21"/>
      <c r="E55" s="21">
        <f>SUM(B55:D55)</f>
        <v>0</v>
      </c>
      <c r="F55" s="21"/>
      <c r="G55" s="141"/>
      <c r="H55" s="141">
        <v>34000</v>
      </c>
      <c r="I55" s="21">
        <f t="shared" si="5"/>
        <v>34000</v>
      </c>
      <c r="J55" s="21"/>
      <c r="K55" s="21"/>
      <c r="L55" s="141">
        <v>33916</v>
      </c>
      <c r="M55" s="21">
        <f t="shared" si="6"/>
        <v>33916</v>
      </c>
      <c r="N55" s="141"/>
      <c r="O55" s="21"/>
      <c r="P55" s="141">
        <v>30000</v>
      </c>
      <c r="Q55" s="21">
        <f t="shared" si="7"/>
        <v>30000</v>
      </c>
      <c r="R55" s="45" t="e">
        <f aca="true" t="shared" si="16" ref="R55:R63">Q55/E55*100</f>
        <v>#DIV/0!</v>
      </c>
      <c r="S55" s="45">
        <f aca="true" t="shared" si="17" ref="S55:S63">Q55/I55*100</f>
        <v>88.23529411764706</v>
      </c>
      <c r="T55" s="45">
        <f aca="true" t="shared" si="18" ref="T55:T63">Q55/M55*100</f>
        <v>88.45382710225263</v>
      </c>
      <c r="U55" s="45">
        <f t="shared" si="3"/>
        <v>99.75294117647059</v>
      </c>
    </row>
    <row r="56" spans="1:21" ht="12.75">
      <c r="A56" s="21" t="s">
        <v>127</v>
      </c>
      <c r="B56" s="21"/>
      <c r="C56" s="21"/>
      <c r="D56" s="21"/>
      <c r="E56" s="21">
        <f t="shared" si="15"/>
        <v>0</v>
      </c>
      <c r="F56" s="21"/>
      <c r="G56" s="141"/>
      <c r="H56" s="141">
        <v>788225</v>
      </c>
      <c r="I56" s="21">
        <f t="shared" si="5"/>
        <v>788225</v>
      </c>
      <c r="J56" s="21"/>
      <c r="K56" s="21"/>
      <c r="L56" s="141">
        <v>707035</v>
      </c>
      <c r="M56" s="21">
        <f t="shared" si="6"/>
        <v>707035</v>
      </c>
      <c r="N56" s="141"/>
      <c r="O56" s="21"/>
      <c r="P56" s="141">
        <v>496903</v>
      </c>
      <c r="Q56" s="21">
        <f t="shared" si="7"/>
        <v>496903</v>
      </c>
      <c r="R56" s="45" t="e">
        <f t="shared" si="16"/>
        <v>#DIV/0!</v>
      </c>
      <c r="S56" s="45">
        <f t="shared" si="17"/>
        <v>63.04075612927781</v>
      </c>
      <c r="T56" s="45">
        <f t="shared" si="18"/>
        <v>70.27983056001472</v>
      </c>
      <c r="U56" s="45">
        <f t="shared" si="3"/>
        <v>89.699641599797</v>
      </c>
    </row>
    <row r="57" spans="1:21" ht="12.75" hidden="1">
      <c r="A57" s="21" t="s">
        <v>128</v>
      </c>
      <c r="B57" s="21"/>
      <c r="C57" s="21"/>
      <c r="D57" s="21"/>
      <c r="E57" s="21">
        <f t="shared" si="15"/>
        <v>0</v>
      </c>
      <c r="F57" s="21"/>
      <c r="G57" s="141"/>
      <c r="H57" s="141"/>
      <c r="I57" s="21">
        <f t="shared" si="5"/>
        <v>0</v>
      </c>
      <c r="J57" s="21"/>
      <c r="K57" s="21"/>
      <c r="L57" s="141"/>
      <c r="M57" s="21">
        <f t="shared" si="6"/>
        <v>0</v>
      </c>
      <c r="N57" s="141"/>
      <c r="O57" s="21"/>
      <c r="P57" s="141"/>
      <c r="Q57" s="21">
        <f t="shared" si="7"/>
        <v>0</v>
      </c>
      <c r="R57" s="45" t="e">
        <f t="shared" si="16"/>
        <v>#DIV/0!</v>
      </c>
      <c r="S57" s="45" t="e">
        <f t="shared" si="17"/>
        <v>#DIV/0!</v>
      </c>
      <c r="T57" s="45" t="e">
        <f t="shared" si="18"/>
        <v>#DIV/0!</v>
      </c>
      <c r="U57" s="45" t="e">
        <f t="shared" si="3"/>
        <v>#DIV/0!</v>
      </c>
    </row>
    <row r="58" spans="1:21" ht="12.75" hidden="1">
      <c r="A58" s="21" t="s">
        <v>109</v>
      </c>
      <c r="B58" s="21"/>
      <c r="C58" s="21"/>
      <c r="D58" s="21"/>
      <c r="E58" s="21"/>
      <c r="F58" s="21"/>
      <c r="G58" s="141"/>
      <c r="H58" s="141"/>
      <c r="I58" s="21"/>
      <c r="J58" s="21"/>
      <c r="K58" s="21"/>
      <c r="L58" s="141"/>
      <c r="M58" s="21"/>
      <c r="N58" s="141"/>
      <c r="O58" s="21"/>
      <c r="P58" s="141"/>
      <c r="Q58" s="21"/>
      <c r="R58" s="45"/>
      <c r="S58" s="45"/>
      <c r="T58" s="45"/>
      <c r="U58" s="45"/>
    </row>
    <row r="59" spans="1:21" ht="12.75">
      <c r="A59" s="21" t="s">
        <v>129</v>
      </c>
      <c r="B59" s="21"/>
      <c r="C59" s="21"/>
      <c r="D59" s="21"/>
      <c r="E59" s="21">
        <f t="shared" si="15"/>
        <v>0</v>
      </c>
      <c r="F59" s="21"/>
      <c r="G59" s="141"/>
      <c r="H59" s="141">
        <v>562320</v>
      </c>
      <c r="I59" s="21">
        <f t="shared" si="5"/>
        <v>562320</v>
      </c>
      <c r="J59" s="21"/>
      <c r="K59" s="21"/>
      <c r="L59" s="141">
        <v>415147</v>
      </c>
      <c r="M59" s="21">
        <f t="shared" si="6"/>
        <v>415147</v>
      </c>
      <c r="N59" s="141"/>
      <c r="O59" s="21"/>
      <c r="P59" s="141">
        <v>477383</v>
      </c>
      <c r="Q59" s="21">
        <f t="shared" si="7"/>
        <v>477383</v>
      </c>
      <c r="R59" s="45" t="e">
        <f t="shared" si="16"/>
        <v>#DIV/0!</v>
      </c>
      <c r="S59" s="45">
        <f t="shared" si="17"/>
        <v>84.89525537060749</v>
      </c>
      <c r="T59" s="45">
        <f t="shared" si="18"/>
        <v>114.99131632891482</v>
      </c>
      <c r="U59" s="45">
        <f t="shared" si="3"/>
        <v>73.82753592260634</v>
      </c>
    </row>
    <row r="60" spans="1:21" ht="12.75" hidden="1">
      <c r="A60" s="49" t="s">
        <v>109</v>
      </c>
      <c r="B60" s="21"/>
      <c r="C60" s="21"/>
      <c r="D60" s="21"/>
      <c r="E60" s="21">
        <f t="shared" si="15"/>
        <v>0</v>
      </c>
      <c r="F60" s="21"/>
      <c r="G60" s="141"/>
      <c r="H60" s="141"/>
      <c r="I60" s="21">
        <f t="shared" si="5"/>
        <v>0</v>
      </c>
      <c r="J60" s="21"/>
      <c r="K60" s="21"/>
      <c r="L60" s="141"/>
      <c r="M60" s="21">
        <f t="shared" si="6"/>
        <v>0</v>
      </c>
      <c r="N60" s="141"/>
      <c r="O60" s="21"/>
      <c r="P60" s="141"/>
      <c r="Q60" s="21">
        <f t="shared" si="7"/>
        <v>0</v>
      </c>
      <c r="R60" s="45" t="e">
        <f t="shared" si="16"/>
        <v>#DIV/0!</v>
      </c>
      <c r="S60" s="45" t="e">
        <f t="shared" si="17"/>
        <v>#DIV/0!</v>
      </c>
      <c r="T60" s="45" t="e">
        <f t="shared" si="18"/>
        <v>#DIV/0!</v>
      </c>
      <c r="U60" s="45" t="e">
        <f t="shared" si="3"/>
        <v>#DIV/0!</v>
      </c>
    </row>
    <row r="61" spans="1:21" ht="12.75" hidden="1">
      <c r="A61" s="21" t="s">
        <v>130</v>
      </c>
      <c r="B61" s="21"/>
      <c r="C61" s="21"/>
      <c r="D61" s="21"/>
      <c r="E61" s="21">
        <f t="shared" si="15"/>
        <v>0</v>
      </c>
      <c r="F61" s="21"/>
      <c r="G61" s="141"/>
      <c r="H61" s="141"/>
      <c r="I61" s="21">
        <f t="shared" si="5"/>
        <v>0</v>
      </c>
      <c r="J61" s="21"/>
      <c r="K61" s="21"/>
      <c r="L61" s="141"/>
      <c r="M61" s="21">
        <f t="shared" si="6"/>
        <v>0</v>
      </c>
      <c r="N61" s="141"/>
      <c r="O61" s="21"/>
      <c r="P61" s="141"/>
      <c r="Q61" s="21">
        <f t="shared" si="7"/>
        <v>0</v>
      </c>
      <c r="R61" s="45" t="e">
        <f t="shared" si="16"/>
        <v>#DIV/0!</v>
      </c>
      <c r="S61" s="45" t="e">
        <f t="shared" si="17"/>
        <v>#DIV/0!</v>
      </c>
      <c r="T61" s="45" t="e">
        <f t="shared" si="18"/>
        <v>#DIV/0!</v>
      </c>
      <c r="U61" s="45" t="e">
        <f t="shared" si="3"/>
        <v>#DIV/0!</v>
      </c>
    </row>
    <row r="62" spans="1:21" ht="12.75" hidden="1">
      <c r="A62" s="21"/>
      <c r="B62" s="21"/>
      <c r="C62" s="21"/>
      <c r="D62" s="21"/>
      <c r="E62" s="21"/>
      <c r="F62" s="21"/>
      <c r="G62" s="141"/>
      <c r="H62" s="141"/>
      <c r="I62" s="21">
        <f t="shared" si="5"/>
        <v>0</v>
      </c>
      <c r="J62" s="21"/>
      <c r="K62" s="21"/>
      <c r="L62" s="141"/>
      <c r="M62" s="21">
        <f t="shared" si="6"/>
        <v>0</v>
      </c>
      <c r="N62" s="141"/>
      <c r="O62" s="21"/>
      <c r="P62" s="141"/>
      <c r="Q62" s="21">
        <f t="shared" si="7"/>
        <v>0</v>
      </c>
      <c r="R62" s="45" t="e">
        <f t="shared" si="16"/>
        <v>#DIV/0!</v>
      </c>
      <c r="S62" s="45" t="e">
        <f t="shared" si="17"/>
        <v>#DIV/0!</v>
      </c>
      <c r="T62" s="45" t="e">
        <f t="shared" si="18"/>
        <v>#DIV/0!</v>
      </c>
      <c r="U62" s="45" t="e">
        <f t="shared" si="3"/>
        <v>#DIV/0!</v>
      </c>
    </row>
    <row r="63" spans="1:21" ht="12.75">
      <c r="A63" s="21" t="s">
        <v>131</v>
      </c>
      <c r="B63" s="21"/>
      <c r="C63" s="21"/>
      <c r="D63" s="21"/>
      <c r="E63" s="21">
        <f>SUM(B63:D63)</f>
        <v>0</v>
      </c>
      <c r="F63" s="21"/>
      <c r="G63" s="141"/>
      <c r="H63" s="141">
        <v>3000</v>
      </c>
      <c r="I63" s="21">
        <f t="shared" si="5"/>
        <v>3000</v>
      </c>
      <c r="J63" s="21"/>
      <c r="K63" s="21"/>
      <c r="L63" s="141">
        <v>655</v>
      </c>
      <c r="M63" s="21">
        <f t="shared" si="6"/>
        <v>655</v>
      </c>
      <c r="N63" s="141"/>
      <c r="O63" s="21"/>
      <c r="P63" s="141">
        <v>4500</v>
      </c>
      <c r="Q63" s="21">
        <f t="shared" si="7"/>
        <v>4500</v>
      </c>
      <c r="R63" s="45" t="e">
        <f t="shared" si="16"/>
        <v>#DIV/0!</v>
      </c>
      <c r="S63" s="45">
        <f t="shared" si="17"/>
        <v>150</v>
      </c>
      <c r="T63" s="45">
        <f t="shared" si="18"/>
        <v>687.0229007633588</v>
      </c>
      <c r="U63" s="45">
        <f t="shared" si="3"/>
        <v>21.833333333333332</v>
      </c>
    </row>
    <row r="64" spans="1:21" ht="12.75" hidden="1">
      <c r="A64" s="49" t="s">
        <v>109</v>
      </c>
      <c r="B64" s="21"/>
      <c r="C64" s="21"/>
      <c r="D64" s="21"/>
      <c r="E64" s="21">
        <f>SUM(B64:D64)</f>
        <v>0</v>
      </c>
      <c r="F64" s="21"/>
      <c r="G64" s="141"/>
      <c r="H64" s="141"/>
      <c r="I64" s="21"/>
      <c r="J64" s="21"/>
      <c r="K64" s="21"/>
      <c r="L64" s="141"/>
      <c r="M64" s="21"/>
      <c r="N64" s="141"/>
      <c r="O64" s="21"/>
      <c r="P64" s="141"/>
      <c r="Q64" s="21"/>
      <c r="R64" s="45" t="e">
        <f>Q64/E64*100</f>
        <v>#DIV/0!</v>
      </c>
      <c r="S64" s="45" t="e">
        <f>Q64/I64*100</f>
        <v>#DIV/0!</v>
      </c>
      <c r="T64" s="45" t="e">
        <f>Q64/M64*100</f>
        <v>#DIV/0!</v>
      </c>
      <c r="U64" s="45" t="e">
        <f t="shared" si="3"/>
        <v>#DIV/0!</v>
      </c>
    </row>
    <row r="65" spans="1:21" ht="12.75" customHeight="1" hidden="1">
      <c r="A65" s="49" t="s">
        <v>109</v>
      </c>
      <c r="B65" s="21"/>
      <c r="C65" s="21"/>
      <c r="D65" s="21"/>
      <c r="E65" s="21">
        <f>SUM(B65:D65)</f>
        <v>0</v>
      </c>
      <c r="F65" s="21"/>
      <c r="G65" s="141"/>
      <c r="H65" s="141"/>
      <c r="I65" s="21"/>
      <c r="J65" s="21"/>
      <c r="K65" s="21"/>
      <c r="L65" s="141"/>
      <c r="M65" s="21"/>
      <c r="N65" s="141"/>
      <c r="O65" s="21"/>
      <c r="P65" s="141"/>
      <c r="Q65" s="21"/>
      <c r="R65" s="45"/>
      <c r="S65" s="45"/>
      <c r="T65" s="45"/>
      <c r="U65" s="45" t="e">
        <f t="shared" si="3"/>
        <v>#DIV/0!</v>
      </c>
    </row>
    <row r="66" spans="1:21" ht="12.75">
      <c r="A66" s="24" t="s">
        <v>132</v>
      </c>
      <c r="B66" s="24">
        <f>B67+B68+B69+B70+B72+B74+B71</f>
        <v>0</v>
      </c>
      <c r="C66" s="24">
        <f>C67+C68+C69+C70+C72+C74+C71</f>
        <v>0</v>
      </c>
      <c r="D66" s="24">
        <f>D67+D68+D69+D70+D72+D74+D71</f>
        <v>0</v>
      </c>
      <c r="E66" s="24">
        <f>E67+E68+E69+E70+E72+E74+E71</f>
        <v>0</v>
      </c>
      <c r="F66" s="24">
        <f>F67+F68+F69+F70+F72+F74</f>
        <v>204671</v>
      </c>
      <c r="G66" s="140">
        <f>G67+G68+G69+G70+G72+G74+G71</f>
        <v>0</v>
      </c>
      <c r="H66" s="140">
        <f>H67+H68+H69+H70+H72+H74</f>
        <v>867765</v>
      </c>
      <c r="I66" s="24">
        <f aca="true" t="shared" si="19" ref="I66:Q66">I67+I68+I69+I70+I72+I74+I71</f>
        <v>1072436</v>
      </c>
      <c r="J66" s="24">
        <f t="shared" si="19"/>
        <v>196457</v>
      </c>
      <c r="K66" s="24">
        <f t="shared" si="19"/>
        <v>0</v>
      </c>
      <c r="L66" s="140">
        <f t="shared" si="19"/>
        <v>861934</v>
      </c>
      <c r="M66" s="24">
        <f t="shared" si="19"/>
        <v>1058391</v>
      </c>
      <c r="N66" s="140">
        <f t="shared" si="19"/>
        <v>202534</v>
      </c>
      <c r="O66" s="24">
        <f t="shared" si="19"/>
        <v>0</v>
      </c>
      <c r="P66" s="140">
        <f t="shared" si="19"/>
        <v>152207</v>
      </c>
      <c r="Q66" s="24">
        <f t="shared" si="19"/>
        <v>354741</v>
      </c>
      <c r="R66" s="44" t="e">
        <f aca="true" t="shared" si="20" ref="R66:R87">Q66/E66*100</f>
        <v>#DIV/0!</v>
      </c>
      <c r="S66" s="44">
        <f aca="true" t="shared" si="21" ref="S66:S87">Q66/I66*100</f>
        <v>33.07805780484803</v>
      </c>
      <c r="T66" s="44">
        <f aca="true" t="shared" si="22" ref="T66:T87">Q66/M66*100</f>
        <v>33.5170083645836</v>
      </c>
      <c r="U66" s="44">
        <f t="shared" si="3"/>
        <v>98.69036473971407</v>
      </c>
    </row>
    <row r="67" spans="1:21" ht="12.75">
      <c r="A67" s="21" t="s">
        <v>133</v>
      </c>
      <c r="B67" s="21"/>
      <c r="C67" s="21"/>
      <c r="D67" s="21"/>
      <c r="E67" s="21">
        <f aca="true" t="shared" si="23" ref="E67:E72">SUM(B67:D67)</f>
        <v>0</v>
      </c>
      <c r="F67" s="21">
        <v>4415</v>
      </c>
      <c r="G67" s="141"/>
      <c r="H67" s="141">
        <v>812200</v>
      </c>
      <c r="I67" s="21">
        <f t="shared" si="5"/>
        <v>816615</v>
      </c>
      <c r="J67" s="21">
        <v>1199</v>
      </c>
      <c r="K67" s="21"/>
      <c r="L67" s="141">
        <v>808012</v>
      </c>
      <c r="M67" s="21">
        <f t="shared" si="6"/>
        <v>809211</v>
      </c>
      <c r="N67" s="141">
        <v>3216</v>
      </c>
      <c r="O67" s="21"/>
      <c r="P67" s="141">
        <v>84761</v>
      </c>
      <c r="Q67" s="21">
        <f t="shared" si="7"/>
        <v>87977</v>
      </c>
      <c r="R67" s="45" t="e">
        <f t="shared" si="20"/>
        <v>#DIV/0!</v>
      </c>
      <c r="S67" s="45">
        <f t="shared" si="21"/>
        <v>10.77337545844737</v>
      </c>
      <c r="T67" s="45">
        <f t="shared" si="22"/>
        <v>10.87194810747753</v>
      </c>
      <c r="U67" s="45">
        <f t="shared" si="3"/>
        <v>99.09333039437189</v>
      </c>
    </row>
    <row r="68" spans="1:21" ht="12.75" hidden="1">
      <c r="A68" s="21" t="s">
        <v>134</v>
      </c>
      <c r="B68" s="21"/>
      <c r="C68" s="21"/>
      <c r="D68" s="21"/>
      <c r="E68" s="21">
        <f t="shared" si="23"/>
        <v>0</v>
      </c>
      <c r="F68" s="21"/>
      <c r="G68" s="141"/>
      <c r="H68" s="141"/>
      <c r="I68" s="21">
        <f t="shared" si="5"/>
        <v>0</v>
      </c>
      <c r="J68" s="21"/>
      <c r="K68" s="21"/>
      <c r="L68" s="141"/>
      <c r="M68" s="21">
        <f t="shared" si="6"/>
        <v>0</v>
      </c>
      <c r="N68" s="141"/>
      <c r="O68" s="21"/>
      <c r="P68" s="141"/>
      <c r="Q68" s="21">
        <f t="shared" si="7"/>
        <v>0</v>
      </c>
      <c r="R68" s="45" t="e">
        <f t="shared" si="20"/>
        <v>#DIV/0!</v>
      </c>
      <c r="S68" s="45" t="e">
        <f t="shared" si="21"/>
        <v>#DIV/0!</v>
      </c>
      <c r="T68" s="45" t="e">
        <f t="shared" si="22"/>
        <v>#DIV/0!</v>
      </c>
      <c r="U68" s="45" t="e">
        <f t="shared" si="3"/>
        <v>#DIV/0!</v>
      </c>
    </row>
    <row r="69" spans="1:21" ht="12.75" hidden="1">
      <c r="A69" s="21" t="s">
        <v>135</v>
      </c>
      <c r="B69" s="21"/>
      <c r="C69" s="21"/>
      <c r="D69" s="21"/>
      <c r="E69" s="21">
        <f t="shared" si="23"/>
        <v>0</v>
      </c>
      <c r="F69" s="21"/>
      <c r="G69" s="141"/>
      <c r="H69" s="141"/>
      <c r="I69" s="21">
        <f t="shared" si="5"/>
        <v>0</v>
      </c>
      <c r="J69" s="21"/>
      <c r="K69" s="21"/>
      <c r="L69" s="141"/>
      <c r="M69" s="21">
        <f t="shared" si="6"/>
        <v>0</v>
      </c>
      <c r="N69" s="141"/>
      <c r="O69" s="21"/>
      <c r="P69" s="141"/>
      <c r="Q69" s="21">
        <f t="shared" si="7"/>
        <v>0</v>
      </c>
      <c r="R69" s="45" t="e">
        <f t="shared" si="20"/>
        <v>#DIV/0!</v>
      </c>
      <c r="S69" s="45" t="e">
        <f t="shared" si="21"/>
        <v>#DIV/0!</v>
      </c>
      <c r="T69" s="45" t="e">
        <f t="shared" si="22"/>
        <v>#DIV/0!</v>
      </c>
      <c r="U69" s="45" t="e">
        <f t="shared" si="3"/>
        <v>#DIV/0!</v>
      </c>
    </row>
    <row r="70" spans="1:21" ht="12.75">
      <c r="A70" s="21" t="s">
        <v>136</v>
      </c>
      <c r="B70" s="21"/>
      <c r="C70" s="21"/>
      <c r="D70" s="21"/>
      <c r="E70" s="21">
        <f t="shared" si="23"/>
        <v>0</v>
      </c>
      <c r="F70" s="21">
        <v>200256</v>
      </c>
      <c r="G70" s="141"/>
      <c r="H70" s="141"/>
      <c r="I70" s="21">
        <f t="shared" si="5"/>
        <v>200256</v>
      </c>
      <c r="J70" s="21">
        <v>195258</v>
      </c>
      <c r="K70" s="21"/>
      <c r="L70" s="141"/>
      <c r="M70" s="21">
        <f t="shared" si="6"/>
        <v>195258</v>
      </c>
      <c r="N70" s="141">
        <v>199318</v>
      </c>
      <c r="O70" s="21"/>
      <c r="P70" s="141"/>
      <c r="Q70" s="21">
        <f t="shared" si="7"/>
        <v>199318</v>
      </c>
      <c r="R70" s="45" t="e">
        <f t="shared" si="20"/>
        <v>#DIV/0!</v>
      </c>
      <c r="S70" s="45">
        <f t="shared" si="21"/>
        <v>99.5315995525727</v>
      </c>
      <c r="T70" s="45">
        <f t="shared" si="22"/>
        <v>102.07930020793002</v>
      </c>
      <c r="U70" s="45">
        <f t="shared" si="3"/>
        <v>97.50419463087249</v>
      </c>
    </row>
    <row r="71" spans="1:21" ht="12.75" hidden="1">
      <c r="A71" s="21" t="s">
        <v>137</v>
      </c>
      <c r="B71" s="21"/>
      <c r="C71" s="21"/>
      <c r="D71" s="21"/>
      <c r="E71" s="21">
        <f t="shared" si="23"/>
        <v>0</v>
      </c>
      <c r="F71" s="21"/>
      <c r="G71" s="141"/>
      <c r="H71" s="141"/>
      <c r="I71" s="21">
        <f t="shared" si="5"/>
        <v>0</v>
      </c>
      <c r="J71" s="21"/>
      <c r="K71" s="21"/>
      <c r="L71" s="141"/>
      <c r="M71" s="21">
        <f t="shared" si="6"/>
        <v>0</v>
      </c>
      <c r="N71" s="141"/>
      <c r="O71" s="21"/>
      <c r="P71" s="141"/>
      <c r="Q71" s="21">
        <f t="shared" si="7"/>
        <v>0</v>
      </c>
      <c r="R71" s="45" t="e">
        <f t="shared" si="20"/>
        <v>#DIV/0!</v>
      </c>
      <c r="S71" s="45" t="e">
        <f t="shared" si="21"/>
        <v>#DIV/0!</v>
      </c>
      <c r="T71" s="45" t="e">
        <f t="shared" si="22"/>
        <v>#DIV/0!</v>
      </c>
      <c r="U71" s="45" t="e">
        <f t="shared" si="3"/>
        <v>#DIV/0!</v>
      </c>
    </row>
    <row r="72" spans="1:21" ht="12.75">
      <c r="A72" s="21" t="s">
        <v>138</v>
      </c>
      <c r="B72" s="21"/>
      <c r="C72" s="21"/>
      <c r="D72" s="21"/>
      <c r="E72" s="21">
        <f t="shared" si="23"/>
        <v>0</v>
      </c>
      <c r="F72" s="21"/>
      <c r="G72" s="141"/>
      <c r="H72" s="141">
        <v>15930</v>
      </c>
      <c r="I72" s="21">
        <f t="shared" si="5"/>
        <v>15930</v>
      </c>
      <c r="J72" s="21"/>
      <c r="K72" s="21"/>
      <c r="L72" s="141">
        <v>14287</v>
      </c>
      <c r="M72" s="21">
        <f t="shared" si="6"/>
        <v>14287</v>
      </c>
      <c r="N72" s="141"/>
      <c r="O72" s="21"/>
      <c r="P72" s="141">
        <v>32446</v>
      </c>
      <c r="Q72" s="21">
        <f t="shared" si="7"/>
        <v>32446</v>
      </c>
      <c r="R72" s="45" t="e">
        <f t="shared" si="20"/>
        <v>#DIV/0!</v>
      </c>
      <c r="S72" s="45">
        <f t="shared" si="21"/>
        <v>203.67859384808534</v>
      </c>
      <c r="T72" s="45">
        <f t="shared" si="22"/>
        <v>227.10156085952264</v>
      </c>
      <c r="U72" s="45">
        <f t="shared" si="3"/>
        <v>89.68612680477086</v>
      </c>
    </row>
    <row r="73" spans="1:21" ht="12.75" hidden="1">
      <c r="A73" s="49" t="s">
        <v>109</v>
      </c>
      <c r="B73" s="21"/>
      <c r="C73" s="21"/>
      <c r="D73" s="21"/>
      <c r="E73" s="21"/>
      <c r="F73" s="21"/>
      <c r="G73" s="141"/>
      <c r="H73" s="141"/>
      <c r="I73" s="21"/>
      <c r="J73" s="21"/>
      <c r="K73" s="21"/>
      <c r="L73" s="141"/>
      <c r="M73" s="21"/>
      <c r="N73" s="141"/>
      <c r="O73" s="21"/>
      <c r="P73" s="141"/>
      <c r="Q73" s="21"/>
      <c r="R73" s="45" t="e">
        <f t="shared" si="20"/>
        <v>#DIV/0!</v>
      </c>
      <c r="S73" s="45" t="e">
        <f t="shared" si="21"/>
        <v>#DIV/0!</v>
      </c>
      <c r="T73" s="45" t="e">
        <f t="shared" si="22"/>
        <v>#DIV/0!</v>
      </c>
      <c r="U73" s="45" t="e">
        <f t="shared" si="3"/>
        <v>#DIV/0!</v>
      </c>
    </row>
    <row r="74" spans="1:21" ht="12.75">
      <c r="A74" s="21" t="s">
        <v>139</v>
      </c>
      <c r="B74" s="21"/>
      <c r="C74" s="21"/>
      <c r="D74" s="21"/>
      <c r="E74" s="21">
        <f>SUM(B74:D74)</f>
        <v>0</v>
      </c>
      <c r="F74" s="21"/>
      <c r="G74" s="141"/>
      <c r="H74" s="141">
        <v>39635</v>
      </c>
      <c r="I74" s="21">
        <f t="shared" si="5"/>
        <v>39635</v>
      </c>
      <c r="J74" s="21"/>
      <c r="K74" s="21"/>
      <c r="L74" s="141">
        <v>39635</v>
      </c>
      <c r="M74" s="21">
        <f aca="true" t="shared" si="24" ref="M74:M85">J74+L74+K74</f>
        <v>39635</v>
      </c>
      <c r="N74" s="141"/>
      <c r="O74" s="21"/>
      <c r="P74" s="141">
        <v>35000</v>
      </c>
      <c r="Q74" s="21">
        <f aca="true" t="shared" si="25" ref="Q74:Q83">N74+P74+O74</f>
        <v>35000</v>
      </c>
      <c r="R74" s="45" t="e">
        <f t="shared" si="20"/>
        <v>#DIV/0!</v>
      </c>
      <c r="S74" s="45">
        <f t="shared" si="21"/>
        <v>88.30579033682352</v>
      </c>
      <c r="T74" s="45">
        <f t="shared" si="22"/>
        <v>88.30579033682352</v>
      </c>
      <c r="U74" s="45">
        <f t="shared" si="3"/>
        <v>100</v>
      </c>
    </row>
    <row r="75" spans="1:21" ht="12.75" hidden="1">
      <c r="A75" s="49" t="s">
        <v>109</v>
      </c>
      <c r="B75" s="21"/>
      <c r="C75" s="21"/>
      <c r="D75" s="21"/>
      <c r="E75" s="21"/>
      <c r="F75" s="21"/>
      <c r="G75" s="141"/>
      <c r="H75" s="141"/>
      <c r="I75" s="21"/>
      <c r="J75" s="21"/>
      <c r="K75" s="21"/>
      <c r="L75" s="141"/>
      <c r="M75" s="21"/>
      <c r="N75" s="141"/>
      <c r="O75" s="21"/>
      <c r="P75" s="141"/>
      <c r="Q75" s="21"/>
      <c r="R75" s="45" t="e">
        <f t="shared" si="20"/>
        <v>#DIV/0!</v>
      </c>
      <c r="S75" s="45" t="e">
        <f t="shared" si="21"/>
        <v>#DIV/0!</v>
      </c>
      <c r="T75" s="45" t="e">
        <f t="shared" si="22"/>
        <v>#DIV/0!</v>
      </c>
      <c r="U75" s="45" t="e">
        <f t="shared" si="3"/>
        <v>#DIV/0!</v>
      </c>
    </row>
    <row r="76" spans="1:21" ht="12.75">
      <c r="A76" s="24" t="s">
        <v>140</v>
      </c>
      <c r="B76" s="24">
        <f>B77+B78+B79+B81+B83</f>
        <v>0</v>
      </c>
      <c r="C76" s="24">
        <f>C77+C78+C79+C81+C83</f>
        <v>0</v>
      </c>
      <c r="D76" s="24">
        <f>D77+D78+D79+D81+D83</f>
        <v>0</v>
      </c>
      <c r="E76" s="24">
        <f>E77+E78+E79+E81+E83</f>
        <v>0</v>
      </c>
      <c r="F76" s="24">
        <f aca="true" t="shared" si="26" ref="F76:Q76">F77+F78+F79+F81+F82+F83</f>
        <v>2203</v>
      </c>
      <c r="G76" s="140">
        <f t="shared" si="26"/>
        <v>0</v>
      </c>
      <c r="H76" s="140">
        <f t="shared" si="26"/>
        <v>472677</v>
      </c>
      <c r="I76" s="24">
        <f t="shared" si="26"/>
        <v>474880</v>
      </c>
      <c r="J76" s="24">
        <f t="shared" si="26"/>
        <v>2203</v>
      </c>
      <c r="K76" s="24">
        <f t="shared" si="26"/>
        <v>0</v>
      </c>
      <c r="L76" s="140">
        <f t="shared" si="26"/>
        <v>447978</v>
      </c>
      <c r="M76" s="24">
        <f t="shared" si="26"/>
        <v>450181</v>
      </c>
      <c r="N76" s="140">
        <f t="shared" si="26"/>
        <v>0</v>
      </c>
      <c r="O76" s="24">
        <f t="shared" si="26"/>
        <v>0</v>
      </c>
      <c r="P76" s="140">
        <f t="shared" si="26"/>
        <v>496391</v>
      </c>
      <c r="Q76" s="24">
        <f t="shared" si="26"/>
        <v>496391</v>
      </c>
      <c r="R76" s="44" t="e">
        <f t="shared" si="20"/>
        <v>#DIV/0!</v>
      </c>
      <c r="S76" s="44">
        <f t="shared" si="21"/>
        <v>104.52977594339623</v>
      </c>
      <c r="T76" s="44">
        <f t="shared" si="22"/>
        <v>110.26476017424103</v>
      </c>
      <c r="U76" s="44">
        <f t="shared" si="3"/>
        <v>94.79889656334231</v>
      </c>
    </row>
    <row r="77" spans="1:21" ht="12.75">
      <c r="A77" s="21" t="s">
        <v>141</v>
      </c>
      <c r="B77" s="21"/>
      <c r="C77" s="21"/>
      <c r="D77" s="21"/>
      <c r="E77" s="21">
        <f>SUM(B77:D77)</f>
        <v>0</v>
      </c>
      <c r="F77" s="21"/>
      <c r="G77" s="141"/>
      <c r="H77" s="141">
        <v>10332</v>
      </c>
      <c r="I77" s="21">
        <f t="shared" si="5"/>
        <v>10332</v>
      </c>
      <c r="J77" s="21"/>
      <c r="K77" s="21"/>
      <c r="L77" s="141">
        <v>10269</v>
      </c>
      <c r="M77" s="21">
        <f t="shared" si="24"/>
        <v>10269</v>
      </c>
      <c r="N77" s="141"/>
      <c r="O77" s="21"/>
      <c r="P77" s="141">
        <v>10751</v>
      </c>
      <c r="Q77" s="21">
        <f t="shared" si="25"/>
        <v>10751</v>
      </c>
      <c r="R77" s="45" t="e">
        <f t="shared" si="20"/>
        <v>#DIV/0!</v>
      </c>
      <c r="S77" s="45">
        <f t="shared" si="21"/>
        <v>104.05536198219126</v>
      </c>
      <c r="T77" s="45">
        <f t="shared" si="22"/>
        <v>104.69373843606972</v>
      </c>
      <c r="U77" s="45">
        <f t="shared" si="3"/>
        <v>99.39024390243902</v>
      </c>
    </row>
    <row r="78" spans="1:21" ht="12.75">
      <c r="A78" s="21" t="s">
        <v>142</v>
      </c>
      <c r="B78" s="21"/>
      <c r="C78" s="21"/>
      <c r="D78" s="21"/>
      <c r="E78" s="21">
        <f>SUM(B78:D78)</f>
        <v>0</v>
      </c>
      <c r="F78" s="21"/>
      <c r="G78" s="141"/>
      <c r="H78" s="141">
        <v>4000</v>
      </c>
      <c r="I78" s="21">
        <f t="shared" si="5"/>
        <v>4000</v>
      </c>
      <c r="J78" s="21"/>
      <c r="K78" s="21"/>
      <c r="L78" s="141">
        <v>837</v>
      </c>
      <c r="M78" s="21">
        <f t="shared" si="24"/>
        <v>837</v>
      </c>
      <c r="N78" s="141"/>
      <c r="O78" s="21"/>
      <c r="P78" s="141">
        <v>10000</v>
      </c>
      <c r="Q78" s="21">
        <f t="shared" si="25"/>
        <v>10000</v>
      </c>
      <c r="R78" s="45">
        <v>0</v>
      </c>
      <c r="S78" s="45">
        <f t="shared" si="21"/>
        <v>250</v>
      </c>
      <c r="T78" s="45">
        <f t="shared" si="22"/>
        <v>1194.743130227001</v>
      </c>
      <c r="U78" s="45">
        <f t="shared" si="3"/>
        <v>20.925</v>
      </c>
    </row>
    <row r="79" spans="1:21" ht="12.75">
      <c r="A79" s="21" t="s">
        <v>143</v>
      </c>
      <c r="B79" s="21"/>
      <c r="C79" s="21"/>
      <c r="D79" s="21"/>
      <c r="E79" s="21">
        <f>SUM(B79:D79)</f>
        <v>0</v>
      </c>
      <c r="F79" s="21"/>
      <c r="G79" s="141"/>
      <c r="H79" s="141">
        <v>420023</v>
      </c>
      <c r="I79" s="21">
        <f t="shared" si="5"/>
        <v>420023</v>
      </c>
      <c r="J79" s="21"/>
      <c r="K79" s="21"/>
      <c r="L79" s="141">
        <v>416267</v>
      </c>
      <c r="M79" s="21">
        <f t="shared" si="24"/>
        <v>416267</v>
      </c>
      <c r="N79" s="141"/>
      <c r="O79" s="21"/>
      <c r="P79" s="141">
        <v>408571</v>
      </c>
      <c r="Q79" s="21">
        <f t="shared" si="25"/>
        <v>408571</v>
      </c>
      <c r="R79" s="45" t="e">
        <f t="shared" si="20"/>
        <v>#DIV/0!</v>
      </c>
      <c r="S79" s="45">
        <f t="shared" si="21"/>
        <v>97.2734826426172</v>
      </c>
      <c r="T79" s="45">
        <f t="shared" si="22"/>
        <v>98.15118661820418</v>
      </c>
      <c r="U79" s="45">
        <f t="shared" si="3"/>
        <v>99.10576325582171</v>
      </c>
    </row>
    <row r="80" spans="1:21" ht="12.75" hidden="1">
      <c r="A80" s="21" t="s">
        <v>109</v>
      </c>
      <c r="B80" s="21"/>
      <c r="C80" s="21"/>
      <c r="D80" s="21"/>
      <c r="E80" s="21"/>
      <c r="F80" s="21"/>
      <c r="G80" s="141"/>
      <c r="H80" s="141"/>
      <c r="I80" s="21"/>
      <c r="J80" s="21"/>
      <c r="K80" s="21"/>
      <c r="L80" s="141"/>
      <c r="M80" s="21"/>
      <c r="N80" s="141"/>
      <c r="O80" s="21"/>
      <c r="P80" s="141"/>
      <c r="Q80" s="21"/>
      <c r="R80" s="45"/>
      <c r="S80" s="45"/>
      <c r="T80" s="45"/>
      <c r="U80" s="45"/>
    </row>
    <row r="81" spans="1:21" ht="12.75">
      <c r="A81" s="21" t="s">
        <v>144</v>
      </c>
      <c r="B81" s="21"/>
      <c r="C81" s="21"/>
      <c r="D81" s="21"/>
      <c r="E81" s="21">
        <f>SUM(B81:D81)</f>
        <v>0</v>
      </c>
      <c r="F81" s="21">
        <v>2203</v>
      </c>
      <c r="G81" s="141"/>
      <c r="H81" s="141">
        <v>9900</v>
      </c>
      <c r="I81" s="21">
        <f t="shared" si="5"/>
        <v>12103</v>
      </c>
      <c r="J81" s="21">
        <v>2203</v>
      </c>
      <c r="K81" s="21"/>
      <c r="L81" s="141"/>
      <c r="M81" s="21">
        <f t="shared" si="24"/>
        <v>2203</v>
      </c>
      <c r="N81" s="141"/>
      <c r="O81" s="21"/>
      <c r="P81" s="141">
        <v>9900</v>
      </c>
      <c r="Q81" s="21">
        <f t="shared" si="25"/>
        <v>9900</v>
      </c>
      <c r="R81" s="45" t="e">
        <f t="shared" si="20"/>
        <v>#DIV/0!</v>
      </c>
      <c r="S81" s="45">
        <f t="shared" si="21"/>
        <v>81.79790134677353</v>
      </c>
      <c r="T81" s="45">
        <f t="shared" si="22"/>
        <v>449.38719927371767</v>
      </c>
      <c r="U81" s="45">
        <f t="shared" si="3"/>
        <v>18.20209865322647</v>
      </c>
    </row>
    <row r="82" spans="1:21" ht="12.75">
      <c r="A82" s="21" t="s">
        <v>145</v>
      </c>
      <c r="B82" s="21"/>
      <c r="C82" s="21"/>
      <c r="D82" s="21"/>
      <c r="E82" s="21"/>
      <c r="F82" s="21"/>
      <c r="G82" s="141"/>
      <c r="H82" s="141">
        <v>17222</v>
      </c>
      <c r="I82" s="21">
        <f t="shared" si="5"/>
        <v>17222</v>
      </c>
      <c r="J82" s="21"/>
      <c r="K82" s="21"/>
      <c r="L82" s="141">
        <v>9436</v>
      </c>
      <c r="M82" s="21">
        <f t="shared" si="24"/>
        <v>9436</v>
      </c>
      <c r="N82" s="141"/>
      <c r="O82" s="21"/>
      <c r="P82" s="141">
        <v>17369</v>
      </c>
      <c r="Q82" s="21">
        <f t="shared" si="25"/>
        <v>17369</v>
      </c>
      <c r="R82" s="45"/>
      <c r="S82" s="45">
        <v>0</v>
      </c>
      <c r="T82" s="45">
        <v>0</v>
      </c>
      <c r="U82" s="45">
        <f t="shared" si="3"/>
        <v>54.790384392056666</v>
      </c>
    </row>
    <row r="83" spans="1:21" ht="12.75">
      <c r="A83" s="21" t="s">
        <v>221</v>
      </c>
      <c r="B83" s="21"/>
      <c r="C83" s="21"/>
      <c r="D83" s="21"/>
      <c r="E83" s="21">
        <f>SUM(B83:D83)</f>
        <v>0</v>
      </c>
      <c r="F83" s="21"/>
      <c r="G83" s="141"/>
      <c r="H83" s="141">
        <v>11200</v>
      </c>
      <c r="I83" s="21">
        <f t="shared" si="5"/>
        <v>11200</v>
      </c>
      <c r="J83" s="21"/>
      <c r="K83" s="21"/>
      <c r="L83" s="141">
        <v>11169</v>
      </c>
      <c r="M83" s="21">
        <f t="shared" si="24"/>
        <v>11169</v>
      </c>
      <c r="N83" s="141"/>
      <c r="O83" s="21"/>
      <c r="P83" s="141">
        <v>39800</v>
      </c>
      <c r="Q83" s="21">
        <f t="shared" si="25"/>
        <v>39800</v>
      </c>
      <c r="R83" s="45" t="e">
        <f t="shared" si="20"/>
        <v>#DIV/0!</v>
      </c>
      <c r="S83" s="45">
        <f t="shared" si="21"/>
        <v>355.35714285714283</v>
      </c>
      <c r="T83" s="45">
        <f t="shared" si="22"/>
        <v>356.34345062225805</v>
      </c>
      <c r="U83" s="45">
        <f t="shared" si="3"/>
        <v>99.72321428571429</v>
      </c>
    </row>
    <row r="84" spans="1:21" s="28" customFormat="1" ht="12.75">
      <c r="A84" s="24" t="s">
        <v>224</v>
      </c>
      <c r="B84" s="24"/>
      <c r="C84" s="24"/>
      <c r="D84" s="24"/>
      <c r="E84" s="24"/>
      <c r="F84" s="24">
        <f aca="true" t="shared" si="27" ref="F84:Q84">SUM(F85)</f>
        <v>0</v>
      </c>
      <c r="G84" s="140">
        <f t="shared" si="27"/>
        <v>0</v>
      </c>
      <c r="H84" s="140">
        <f>SUM(H85:H86)</f>
        <v>3000</v>
      </c>
      <c r="I84" s="24">
        <f>SUM(I85:I86)</f>
        <v>3000</v>
      </c>
      <c r="J84" s="24">
        <f t="shared" si="27"/>
        <v>0</v>
      </c>
      <c r="K84" s="24">
        <f t="shared" si="27"/>
        <v>0</v>
      </c>
      <c r="L84" s="140">
        <f t="shared" si="27"/>
        <v>0</v>
      </c>
      <c r="M84" s="24">
        <f t="shared" si="27"/>
        <v>0</v>
      </c>
      <c r="N84" s="140">
        <f t="shared" si="27"/>
        <v>0</v>
      </c>
      <c r="O84" s="24">
        <f t="shared" si="27"/>
        <v>0</v>
      </c>
      <c r="P84" s="140">
        <f>SUM(P85:P86)</f>
        <v>10000</v>
      </c>
      <c r="Q84" s="24">
        <f t="shared" si="27"/>
        <v>10000</v>
      </c>
      <c r="R84" s="44"/>
      <c r="S84" s="44">
        <f>Q84/I84*100</f>
        <v>333.33333333333337</v>
      </c>
      <c r="T84" s="44"/>
      <c r="U84" s="44">
        <f t="shared" si="3"/>
        <v>0</v>
      </c>
    </row>
    <row r="85" spans="1:21" ht="13.5" customHeight="1">
      <c r="A85" s="21" t="s">
        <v>146</v>
      </c>
      <c r="B85" s="21"/>
      <c r="C85" s="21"/>
      <c r="D85" s="21"/>
      <c r="E85" s="21"/>
      <c r="F85" s="21"/>
      <c r="G85" s="141"/>
      <c r="H85" s="141">
        <v>3000</v>
      </c>
      <c r="I85" s="21">
        <f>SUM(F85:H85)</f>
        <v>3000</v>
      </c>
      <c r="J85" s="21"/>
      <c r="K85" s="21"/>
      <c r="L85" s="141"/>
      <c r="M85" s="21">
        <f t="shared" si="24"/>
        <v>0</v>
      </c>
      <c r="N85" s="141"/>
      <c r="O85" s="21"/>
      <c r="P85" s="141">
        <v>10000</v>
      </c>
      <c r="Q85" s="21">
        <f>N85+P85+O85</f>
        <v>10000</v>
      </c>
      <c r="R85" s="45" t="e">
        <f t="shared" si="20"/>
        <v>#DIV/0!</v>
      </c>
      <c r="S85" s="45">
        <f t="shared" si="21"/>
        <v>333.33333333333337</v>
      </c>
      <c r="T85" s="45"/>
      <c r="U85" s="45">
        <f t="shared" si="3"/>
        <v>0</v>
      </c>
    </row>
    <row r="86" spans="1:21" ht="13.5" customHeight="1" hidden="1">
      <c r="A86" s="21" t="s">
        <v>247</v>
      </c>
      <c r="B86" s="21"/>
      <c r="C86" s="21"/>
      <c r="D86" s="21"/>
      <c r="E86" s="21"/>
      <c r="F86" s="21"/>
      <c r="G86" s="141"/>
      <c r="H86" s="141"/>
      <c r="I86" s="21">
        <f>SUM(F86:H86)</f>
        <v>0</v>
      </c>
      <c r="J86" s="21"/>
      <c r="K86" s="21"/>
      <c r="L86" s="141"/>
      <c r="M86" s="21">
        <f>SUM(J86:L86)</f>
        <v>0</v>
      </c>
      <c r="N86" s="141"/>
      <c r="O86" s="21"/>
      <c r="P86" s="141"/>
      <c r="Q86" s="21">
        <f>N86+P86+O86</f>
        <v>0</v>
      </c>
      <c r="R86" s="45"/>
      <c r="S86" s="45"/>
      <c r="T86" s="45"/>
      <c r="U86" s="45"/>
    </row>
    <row r="87" spans="1:21" ht="12.75">
      <c r="A87" s="50" t="s">
        <v>147</v>
      </c>
      <c r="B87" s="24" t="e">
        <f>B11+B17+B34+B39+B52+B66+B76+B23</f>
        <v>#REF!</v>
      </c>
      <c r="C87" s="24" t="e">
        <f>C11+C17+C34+C39+C52+C66+C76+C23</f>
        <v>#REF!</v>
      </c>
      <c r="D87" s="24" t="e">
        <f>D11+D17+D34+D39+D52+D66+D76+D23</f>
        <v>#REF!</v>
      </c>
      <c r="E87" s="24" t="e">
        <f>E11+E17+E34+E39+E52+E66+E76+E23</f>
        <v>#REF!</v>
      </c>
      <c r="F87" s="24">
        <f aca="true" t="shared" si="28" ref="F87:Q87">F11+F17+F34+F39+F52+F66+F76+F23+F84</f>
        <v>2248872</v>
      </c>
      <c r="G87" s="140">
        <f>G11+G17+G34+G39+G52+G66+G76+G23+G84</f>
        <v>114769</v>
      </c>
      <c r="H87" s="140">
        <f t="shared" si="28"/>
        <v>3210593</v>
      </c>
      <c r="I87" s="24">
        <f t="shared" si="28"/>
        <v>5574234</v>
      </c>
      <c r="J87" s="24">
        <f t="shared" si="28"/>
        <v>2189020</v>
      </c>
      <c r="K87" s="24">
        <f t="shared" si="28"/>
        <v>107766</v>
      </c>
      <c r="L87" s="140">
        <f t="shared" si="28"/>
        <v>2918046</v>
      </c>
      <c r="M87" s="24">
        <f t="shared" si="28"/>
        <v>5214832</v>
      </c>
      <c r="N87" s="140">
        <f t="shared" si="28"/>
        <v>1714697</v>
      </c>
      <c r="O87" s="24">
        <f t="shared" si="28"/>
        <v>0</v>
      </c>
      <c r="P87" s="140">
        <f t="shared" si="28"/>
        <v>2284765</v>
      </c>
      <c r="Q87" s="24">
        <f t="shared" si="28"/>
        <v>3999462</v>
      </c>
      <c r="R87" s="44" t="e">
        <f t="shared" si="20"/>
        <v>#REF!</v>
      </c>
      <c r="S87" s="44">
        <f t="shared" si="21"/>
        <v>71.74908695975088</v>
      </c>
      <c r="T87" s="44">
        <f t="shared" si="22"/>
        <v>76.69397595167015</v>
      </c>
      <c r="U87" s="44">
        <f t="shared" si="3"/>
        <v>93.55244146550001</v>
      </c>
    </row>
    <row r="88" spans="1:20" ht="12.75" hidden="1">
      <c r="A88" s="21"/>
      <c r="B88" s="21"/>
      <c r="C88" s="21"/>
      <c r="D88" s="21"/>
      <c r="E88" s="21"/>
      <c r="F88" s="21"/>
      <c r="G88" s="141"/>
      <c r="H88" s="21"/>
      <c r="I88" s="21"/>
      <c r="J88" s="21"/>
      <c r="K88" s="21"/>
      <c r="L88" s="21"/>
      <c r="M88" s="21"/>
      <c r="N88" s="141"/>
      <c r="O88" s="21"/>
      <c r="P88" s="141"/>
      <c r="Q88" s="21"/>
      <c r="R88" s="45"/>
      <c r="S88" s="45"/>
      <c r="T88" s="45"/>
    </row>
    <row r="89" spans="1:21" s="46" customFormat="1" ht="12.75" hidden="1">
      <c r="A89" s="21"/>
      <c r="B89" s="21"/>
      <c r="C89" s="21"/>
      <c r="D89" s="21"/>
      <c r="E89" s="21"/>
      <c r="F89" s="21"/>
      <c r="G89" s="141"/>
      <c r="H89" s="21"/>
      <c r="I89" s="21"/>
      <c r="J89" s="21"/>
      <c r="K89" s="21"/>
      <c r="L89" s="21"/>
      <c r="M89" s="21"/>
      <c r="N89" s="141"/>
      <c r="O89" s="21"/>
      <c r="P89" s="141"/>
      <c r="Q89" s="21"/>
      <c r="R89" s="45"/>
      <c r="S89" s="45"/>
      <c r="T89" s="45"/>
      <c r="U89" s="8"/>
    </row>
    <row r="90" spans="1:20" ht="12.75" hidden="1">
      <c r="A90" s="50"/>
      <c r="B90" s="24"/>
      <c r="C90" s="24"/>
      <c r="D90" s="24"/>
      <c r="E90" s="24"/>
      <c r="F90" s="24"/>
      <c r="G90" s="140"/>
      <c r="H90" s="24"/>
      <c r="I90" s="24"/>
      <c r="J90" s="24"/>
      <c r="K90" s="24"/>
      <c r="L90" s="24"/>
      <c r="M90" s="24"/>
      <c r="N90" s="140"/>
      <c r="O90" s="24"/>
      <c r="P90" s="140"/>
      <c r="Q90" s="24"/>
      <c r="R90" s="43"/>
      <c r="S90" s="43"/>
      <c r="T90" s="44"/>
    </row>
    <row r="91" ht="12.75">
      <c r="G91" s="142"/>
    </row>
    <row r="92" spans="1:17" ht="12.75" hidden="1">
      <c r="A92" s="8" t="s">
        <v>148</v>
      </c>
      <c r="N92" s="142" t="e">
        <f>#REF!+#REF!+#REF!+#REF!+#REF!+#REF!+#REF!+N38+#REF!+#REF!+#REF!+#REF!+#REF!+#REF!+#REF!+N60+#REF!+#REF!+#REF!</f>
        <v>#REF!</v>
      </c>
      <c r="O92" s="8" t="e">
        <f>#REF!+#REF!+#REF!+#REF!+#REF!+#REF!+#REF!+O38+#REF!+#REF!+#REF!+#REF!+#REF!+#REF!+#REF!+O60+#REF!+#REF!+#REF!</f>
        <v>#REF!</v>
      </c>
      <c r="P92" s="142" t="e">
        <f>#REF!+#REF!+#REF!+#REF!+#REF!+#REF!+#REF!+P38+#REF!+#REF!+#REF!+#REF!+#REF!+#REF!+#REF!+P60+#REF!+#REF!+#REF!</f>
        <v>#REF!</v>
      </c>
      <c r="Q92" s="8" t="e">
        <f>#REF!+#REF!+#REF!+#REF!+#REF!+#REF!+#REF!+Q38+#REF!+#REF!+#REF!+#REF!+#REF!+#REF!+#REF!+Q60+#REF!+#REF!+#REF!</f>
        <v>#REF!</v>
      </c>
    </row>
    <row r="99" spans="1:20" ht="12.75">
      <c r="A99" t="s">
        <v>240</v>
      </c>
      <c r="B99"/>
      <c r="C99"/>
      <c r="D99"/>
      <c r="F99"/>
      <c r="H99"/>
      <c r="I99"/>
      <c r="J99"/>
      <c r="K99"/>
      <c r="L99"/>
      <c r="M99"/>
      <c r="N99" s="125" t="s">
        <v>149</v>
      </c>
      <c r="O99"/>
      <c r="P99" s="125"/>
      <c r="Q99"/>
      <c r="R99"/>
      <c r="S99"/>
      <c r="T99"/>
    </row>
    <row r="100" spans="1:20" ht="12.75">
      <c r="A100" t="s">
        <v>150</v>
      </c>
      <c r="B100"/>
      <c r="C100"/>
      <c r="D100"/>
      <c r="F100"/>
      <c r="H100"/>
      <c r="I100"/>
      <c r="J100"/>
      <c r="K100"/>
      <c r="L100"/>
      <c r="M100"/>
      <c r="N100" s="125" t="s">
        <v>151</v>
      </c>
      <c r="O100"/>
      <c r="P100" s="125"/>
      <c r="Q100"/>
      <c r="R100"/>
      <c r="S100"/>
      <c r="T100"/>
    </row>
  </sheetData>
  <sheetProtection/>
  <mergeCells count="7">
    <mergeCell ref="A5:T5"/>
    <mergeCell ref="A6:T6"/>
    <mergeCell ref="A8:A9"/>
    <mergeCell ref="B8:E8"/>
    <mergeCell ref="F8:I8"/>
    <mergeCell ref="J8:M8"/>
    <mergeCell ref="N8:Q8"/>
  </mergeCells>
  <printOptions/>
  <pageMargins left="0.1968503937007874" right="0.1968503937007874" top="0.7874015748031497" bottom="0.1968503937007874" header="0" footer="0"/>
  <pageSetup fitToHeight="0" fitToWidth="1" horizontalDpi="600" verticalDpi="600" orientation="landscape" paperSize="9" scale="85" r:id="rId1"/>
  <headerFooter alignWithMargins="0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3.8515625" style="0" customWidth="1"/>
    <col min="2" max="2" width="37.140625" style="0" customWidth="1"/>
    <col min="3" max="3" width="16.8515625" style="0" customWidth="1"/>
    <col min="4" max="4" width="17.140625" style="0" customWidth="1"/>
    <col min="5" max="5" width="16.57421875" style="0" customWidth="1"/>
    <col min="6" max="6" width="9.7109375" style="0" customWidth="1"/>
    <col min="7" max="7" width="9.28125" style="0" customWidth="1"/>
    <col min="9" max="9" width="9.8515625" style="0" customWidth="1"/>
    <col min="11" max="11" width="8.57421875" style="0" customWidth="1"/>
  </cols>
  <sheetData>
    <row r="1" spans="7:9" ht="12.75">
      <c r="G1" s="51"/>
      <c r="H1" s="51"/>
      <c r="I1" s="51" t="s">
        <v>276</v>
      </c>
    </row>
    <row r="3" spans="1:21" s="104" customFormat="1" ht="15.75">
      <c r="A3" s="202" t="s">
        <v>297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1" s="104" customFormat="1" ht="15.75">
      <c r="A4" s="203" t="s">
        <v>293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s="36" customFormat="1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s="36" customFormat="1" ht="12.7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11" s="36" customFormat="1" ht="25.5">
      <c r="A7" s="106" t="s">
        <v>0</v>
      </c>
      <c r="B7" s="107" t="s">
        <v>1</v>
      </c>
      <c r="C7" s="108" t="s">
        <v>81</v>
      </c>
      <c r="D7" s="108" t="s">
        <v>2</v>
      </c>
      <c r="E7" s="109" t="s">
        <v>3</v>
      </c>
      <c r="F7" s="204" t="s">
        <v>300</v>
      </c>
      <c r="G7" s="205"/>
      <c r="H7" s="205"/>
      <c r="I7" s="206"/>
      <c r="J7" s="109" t="s">
        <v>4</v>
      </c>
      <c r="K7" s="109" t="s">
        <v>4</v>
      </c>
    </row>
    <row r="8" spans="1:11" s="36" customFormat="1" ht="12.75">
      <c r="A8" s="110" t="s">
        <v>5</v>
      </c>
      <c r="B8" s="110"/>
      <c r="C8" s="111" t="s">
        <v>298</v>
      </c>
      <c r="D8" s="111" t="s">
        <v>299</v>
      </c>
      <c r="E8" s="111" t="s">
        <v>299</v>
      </c>
      <c r="F8" s="111" t="s">
        <v>255</v>
      </c>
      <c r="G8" s="111" t="s">
        <v>157</v>
      </c>
      <c r="H8" s="111" t="s">
        <v>100</v>
      </c>
      <c r="I8" s="111" t="s">
        <v>158</v>
      </c>
      <c r="J8" s="111" t="s">
        <v>83</v>
      </c>
      <c r="K8" s="111" t="s">
        <v>82</v>
      </c>
    </row>
    <row r="9" spans="1:11" s="105" customFormat="1" ht="12.75">
      <c r="A9" s="112">
        <v>1</v>
      </c>
      <c r="B9" s="112">
        <v>2</v>
      </c>
      <c r="C9" s="112">
        <v>3</v>
      </c>
      <c r="D9" s="112">
        <v>4</v>
      </c>
      <c r="E9" s="112">
        <v>5</v>
      </c>
      <c r="F9" s="112">
        <v>6</v>
      </c>
      <c r="G9" s="112">
        <v>7</v>
      </c>
      <c r="H9" s="112">
        <v>8</v>
      </c>
      <c r="I9" s="112">
        <v>9</v>
      </c>
      <c r="J9" s="112">
        <v>10</v>
      </c>
      <c r="K9" s="112">
        <v>11</v>
      </c>
    </row>
    <row r="10" spans="1:11" s="36" customFormat="1" ht="12.75">
      <c r="A10" s="18">
        <v>1</v>
      </c>
      <c r="B10" s="18" t="s">
        <v>6</v>
      </c>
      <c r="C10" s="18">
        <v>815901</v>
      </c>
      <c r="D10" s="18">
        <v>882271</v>
      </c>
      <c r="E10" s="18">
        <v>859774</v>
      </c>
      <c r="F10" s="18">
        <f>G10+H10+I10</f>
        <v>860843</v>
      </c>
      <c r="G10" s="18">
        <v>460677</v>
      </c>
      <c r="H10" s="18"/>
      <c r="I10" s="18">
        <v>400166</v>
      </c>
      <c r="J10" s="19">
        <f>F10/C10*100</f>
        <v>105.50826632152675</v>
      </c>
      <c r="K10" s="19">
        <f>F10/D10*100</f>
        <v>97.5712677850683</v>
      </c>
    </row>
    <row r="11" spans="1:11" s="36" customFormat="1" ht="12.75">
      <c r="A11" s="18">
        <v>2</v>
      </c>
      <c r="B11" s="18" t="s">
        <v>7</v>
      </c>
      <c r="C11" s="18">
        <v>81360</v>
      </c>
      <c r="D11" s="18">
        <v>745706</v>
      </c>
      <c r="E11" s="18">
        <v>738369</v>
      </c>
      <c r="F11" s="18">
        <f aca="true" t="shared" si="0" ref="F11:F19">G11+H11+I11</f>
        <v>94677</v>
      </c>
      <c r="G11" s="18">
        <v>93477</v>
      </c>
      <c r="H11" s="18"/>
      <c r="I11" s="18">
        <v>1200</v>
      </c>
      <c r="J11" s="19">
        <f aca="true" t="shared" si="1" ref="J11:J20">F11/C11*100</f>
        <v>116.367994100295</v>
      </c>
      <c r="K11" s="19">
        <f aca="true" t="shared" si="2" ref="K11:K20">F11/D11*100</f>
        <v>12.696290495181747</v>
      </c>
    </row>
    <row r="12" spans="1:11" s="36" customFormat="1" ht="12.75">
      <c r="A12" s="18">
        <v>3</v>
      </c>
      <c r="B12" s="18" t="s">
        <v>8</v>
      </c>
      <c r="C12" s="18">
        <v>1793139</v>
      </c>
      <c r="D12" s="18">
        <v>2128688</v>
      </c>
      <c r="E12" s="18">
        <v>2000536</v>
      </c>
      <c r="F12" s="18">
        <f t="shared" si="0"/>
        <v>1839069</v>
      </c>
      <c r="G12" s="18">
        <v>1716069</v>
      </c>
      <c r="H12" s="18"/>
      <c r="I12" s="18">
        <v>123000</v>
      </c>
      <c r="J12" s="19">
        <f t="shared" si="1"/>
        <v>102.56142998395552</v>
      </c>
      <c r="K12" s="19">
        <f t="shared" si="2"/>
        <v>86.3944833625219</v>
      </c>
    </row>
    <row r="13" spans="1:11" s="36" customFormat="1" ht="12.75">
      <c r="A13" s="18">
        <v>4</v>
      </c>
      <c r="B13" s="18" t="s">
        <v>9</v>
      </c>
      <c r="C13" s="18">
        <v>244191</v>
      </c>
      <c r="D13" s="18">
        <v>282339</v>
      </c>
      <c r="E13" s="18">
        <v>249438</v>
      </c>
      <c r="F13" s="107">
        <f t="shared" si="0"/>
        <v>307745</v>
      </c>
      <c r="G13" s="107">
        <v>236545</v>
      </c>
      <c r="H13" s="107"/>
      <c r="I13" s="107">
        <v>71200</v>
      </c>
      <c r="J13" s="113">
        <f t="shared" si="1"/>
        <v>126.02634822741214</v>
      </c>
      <c r="K13" s="113">
        <f t="shared" si="2"/>
        <v>108.99840262946316</v>
      </c>
    </row>
    <row r="14" spans="1:11" s="36" customFormat="1" ht="12.75">
      <c r="A14" s="107">
        <v>5</v>
      </c>
      <c r="B14" s="107" t="s">
        <v>10</v>
      </c>
      <c r="C14" s="107">
        <v>2055054</v>
      </c>
      <c r="D14" s="107">
        <v>2140564</v>
      </c>
      <c r="E14" s="114">
        <v>2057380</v>
      </c>
      <c r="F14" s="18">
        <f t="shared" si="0"/>
        <v>2133551</v>
      </c>
      <c r="G14" s="151">
        <v>1984236</v>
      </c>
      <c r="H14" s="114">
        <v>2000</v>
      </c>
      <c r="I14" s="114">
        <v>147315</v>
      </c>
      <c r="J14" s="113">
        <f t="shared" si="1"/>
        <v>103.81970498098833</v>
      </c>
      <c r="K14" s="115">
        <f t="shared" si="2"/>
        <v>99.67237606537343</v>
      </c>
    </row>
    <row r="15" spans="1:11" s="36" customFormat="1" ht="18.75" customHeight="1">
      <c r="A15" s="153">
        <v>6</v>
      </c>
      <c r="B15" s="152" t="s">
        <v>316</v>
      </c>
      <c r="C15" s="18">
        <v>1173846</v>
      </c>
      <c r="D15" s="117">
        <v>1500460</v>
      </c>
      <c r="E15" s="114">
        <v>1268903</v>
      </c>
      <c r="F15" s="18">
        <f t="shared" si="0"/>
        <v>1120786</v>
      </c>
      <c r="G15" s="100"/>
      <c r="H15" s="117"/>
      <c r="I15" s="100">
        <v>1120786</v>
      </c>
      <c r="J15" s="19">
        <f t="shared" si="1"/>
        <v>95.47981592133891</v>
      </c>
      <c r="K15" s="19">
        <f t="shared" si="2"/>
        <v>74.69615984431441</v>
      </c>
    </row>
    <row r="16" spans="1:11" s="36" customFormat="1" ht="12.75">
      <c r="A16" s="18">
        <v>7</v>
      </c>
      <c r="B16" s="18" t="s">
        <v>277</v>
      </c>
      <c r="C16" s="18">
        <v>420874</v>
      </c>
      <c r="D16" s="18">
        <v>1188096</v>
      </c>
      <c r="E16" s="18">
        <v>1167167</v>
      </c>
      <c r="F16" s="18">
        <f t="shared" si="0"/>
        <v>503579</v>
      </c>
      <c r="G16" s="18">
        <v>334144</v>
      </c>
      <c r="H16" s="18">
        <v>17228</v>
      </c>
      <c r="I16" s="18">
        <v>152207</v>
      </c>
      <c r="J16" s="116">
        <f t="shared" si="1"/>
        <v>119.65077434101417</v>
      </c>
      <c r="K16" s="116">
        <f t="shared" si="2"/>
        <v>42.385379632622275</v>
      </c>
    </row>
    <row r="17" spans="1:11" s="36" customFormat="1" ht="12.75">
      <c r="A17" s="18">
        <v>8</v>
      </c>
      <c r="B17" s="18" t="s">
        <v>11</v>
      </c>
      <c r="C17" s="18">
        <v>451557</v>
      </c>
      <c r="D17" s="18">
        <v>474880</v>
      </c>
      <c r="E17" s="18">
        <v>450181</v>
      </c>
      <c r="F17" s="18">
        <f t="shared" si="0"/>
        <v>496391</v>
      </c>
      <c r="G17" s="18"/>
      <c r="H17" s="18"/>
      <c r="I17" s="18">
        <v>496391</v>
      </c>
      <c r="J17" s="19">
        <f t="shared" si="1"/>
        <v>109.92875760978127</v>
      </c>
      <c r="K17" s="19">
        <f t="shared" si="2"/>
        <v>104.52977594339623</v>
      </c>
    </row>
    <row r="18" spans="1:11" s="36" customFormat="1" ht="12.75">
      <c r="A18" s="18">
        <v>9</v>
      </c>
      <c r="B18" s="18" t="s">
        <v>84</v>
      </c>
      <c r="C18" s="18">
        <v>3000</v>
      </c>
      <c r="D18" s="18">
        <v>3000</v>
      </c>
      <c r="E18" s="18"/>
      <c r="F18" s="18">
        <f t="shared" si="0"/>
        <v>10000</v>
      </c>
      <c r="G18" s="18"/>
      <c r="H18" s="18"/>
      <c r="I18" s="18">
        <v>10000</v>
      </c>
      <c r="J18" s="19">
        <f t="shared" si="1"/>
        <v>333.33333333333337</v>
      </c>
      <c r="K18" s="19">
        <f t="shared" si="2"/>
        <v>333.33333333333337</v>
      </c>
    </row>
    <row r="19" spans="1:11" s="36" customFormat="1" ht="12.75">
      <c r="A19" s="18">
        <v>10</v>
      </c>
      <c r="B19" s="18" t="s">
        <v>264</v>
      </c>
      <c r="C19" s="18">
        <v>70671</v>
      </c>
      <c r="D19" s="18"/>
      <c r="E19" s="18"/>
      <c r="F19" s="18">
        <f t="shared" si="0"/>
        <v>0</v>
      </c>
      <c r="G19" s="18"/>
      <c r="H19" s="18"/>
      <c r="I19" s="18"/>
      <c r="J19" s="19">
        <f t="shared" si="1"/>
        <v>0</v>
      </c>
      <c r="K19" s="19"/>
    </row>
    <row r="20" spans="1:11" s="16" customFormat="1" ht="12.75">
      <c r="A20" s="14"/>
      <c r="B20" s="14" t="s">
        <v>12</v>
      </c>
      <c r="C20" s="14">
        <f>SUM(C10:C19)</f>
        <v>7109593</v>
      </c>
      <c r="D20" s="14">
        <f>SUM(D10:D19)</f>
        <v>9346004</v>
      </c>
      <c r="E20" s="14">
        <f>SUM(E10:E18)</f>
        <v>8791748</v>
      </c>
      <c r="F20" s="14">
        <f>SUM(F10:F18)</f>
        <v>7366641</v>
      </c>
      <c r="G20" s="14">
        <f>SUM(G10:G19)</f>
        <v>4825148</v>
      </c>
      <c r="H20" s="14">
        <f>SUM(H10:H19)</f>
        <v>19228</v>
      </c>
      <c r="I20" s="14">
        <f>SUM(I10:I19)</f>
        <v>2522265</v>
      </c>
      <c r="J20" s="15">
        <f t="shared" si="1"/>
        <v>103.61550935475489</v>
      </c>
      <c r="K20" s="15">
        <f t="shared" si="2"/>
        <v>78.82129089608779</v>
      </c>
    </row>
    <row r="21" spans="1:11" s="36" customFormat="1" ht="12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9"/>
    </row>
    <row r="22" spans="1:1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5"/>
    </row>
    <row r="23" spans="1:1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5"/>
    </row>
    <row r="28" spans="1:5" ht="12.75">
      <c r="A28" t="s">
        <v>241</v>
      </c>
      <c r="E28" t="s">
        <v>78</v>
      </c>
    </row>
    <row r="29" spans="1:5" ht="12.75">
      <c r="A29" t="s">
        <v>85</v>
      </c>
      <c r="E29" t="s">
        <v>79</v>
      </c>
    </row>
  </sheetData>
  <sheetProtection/>
  <mergeCells count="3">
    <mergeCell ref="A3:K3"/>
    <mergeCell ref="A4:K4"/>
    <mergeCell ref="F7:I7"/>
  </mergeCells>
  <printOptions/>
  <pageMargins left="1.141732283464567" right="0.1968503937007874" top="0.5905511811023623" bottom="0.3937007874015748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5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55.00390625" style="0" customWidth="1"/>
    <col min="2" max="2" width="11.00390625" style="0" customWidth="1"/>
    <col min="5" max="5" width="10.140625" style="0" customWidth="1"/>
  </cols>
  <sheetData>
    <row r="1" spans="4:5" ht="12.75">
      <c r="D1" s="184" t="s">
        <v>318</v>
      </c>
      <c r="E1" s="184"/>
    </row>
    <row r="3" spans="1:5" ht="12.75">
      <c r="A3" s="207" t="s">
        <v>319</v>
      </c>
      <c r="B3" s="207"/>
      <c r="C3" s="207"/>
      <c r="D3" s="207"/>
      <c r="E3" s="207"/>
    </row>
    <row r="5" spans="1:5" ht="12.75">
      <c r="A5" s="164" t="s">
        <v>320</v>
      </c>
      <c r="B5" s="1" t="s">
        <v>321</v>
      </c>
      <c r="C5" s="164" t="s">
        <v>18</v>
      </c>
      <c r="D5" s="164" t="s">
        <v>322</v>
      </c>
      <c r="E5" s="164" t="s">
        <v>323</v>
      </c>
    </row>
    <row r="6" spans="1:5" ht="12.75">
      <c r="A6" s="2"/>
      <c r="B6" s="145"/>
      <c r="C6" s="2"/>
      <c r="D6" s="2" t="s">
        <v>324</v>
      </c>
      <c r="E6" s="2" t="s">
        <v>325</v>
      </c>
    </row>
    <row r="7" spans="1:5" ht="12.75">
      <c r="A7" s="166" t="s">
        <v>326</v>
      </c>
      <c r="B7" s="145"/>
      <c r="C7" s="2"/>
      <c r="D7" s="2"/>
      <c r="E7" s="2"/>
    </row>
    <row r="8" spans="1:5" ht="12.75">
      <c r="A8" s="6" t="s">
        <v>327</v>
      </c>
      <c r="B8" s="17"/>
      <c r="C8" s="6"/>
      <c r="D8" s="6"/>
      <c r="E8" s="6"/>
    </row>
    <row r="9" spans="1:5" ht="12.75">
      <c r="A9" s="6" t="s">
        <v>328</v>
      </c>
      <c r="B9" s="17"/>
      <c r="C9" s="6"/>
      <c r="D9" s="6"/>
      <c r="E9" s="6"/>
    </row>
    <row r="10" spans="1:5" ht="12.75">
      <c r="A10" s="6" t="s">
        <v>329</v>
      </c>
      <c r="B10" s="17" t="s">
        <v>330</v>
      </c>
      <c r="C10" s="6"/>
      <c r="D10" s="6"/>
      <c r="E10" s="6"/>
    </row>
    <row r="11" spans="1:5" ht="12.75">
      <c r="A11" s="6" t="s">
        <v>331</v>
      </c>
      <c r="B11" s="17" t="s">
        <v>332</v>
      </c>
      <c r="C11" s="6">
        <v>7703</v>
      </c>
      <c r="D11" s="6"/>
      <c r="E11" s="6">
        <v>7703</v>
      </c>
    </row>
    <row r="12" spans="1:5" ht="12.75">
      <c r="A12" s="6" t="s">
        <v>333</v>
      </c>
      <c r="B12" s="17" t="s">
        <v>334</v>
      </c>
      <c r="C12" s="6">
        <v>326</v>
      </c>
      <c r="D12" s="6">
        <v>326</v>
      </c>
      <c r="E12" s="6"/>
    </row>
    <row r="13" spans="1:5" ht="12.75">
      <c r="A13" s="6" t="s">
        <v>335</v>
      </c>
      <c r="B13" s="17"/>
      <c r="C13" s="6"/>
      <c r="D13" s="6"/>
      <c r="E13" s="6"/>
    </row>
    <row r="14" spans="1:5" ht="12.75">
      <c r="A14" s="6"/>
      <c r="B14" s="17"/>
      <c r="C14" s="6"/>
      <c r="D14" s="6"/>
      <c r="E14" s="6"/>
    </row>
    <row r="15" spans="1:5" ht="12.75">
      <c r="A15" s="6" t="s">
        <v>336</v>
      </c>
      <c r="B15" s="17"/>
      <c r="C15" s="6"/>
      <c r="D15" s="6"/>
      <c r="E15" s="6"/>
    </row>
    <row r="16" spans="1:5" ht="12.75">
      <c r="A16" s="6" t="s">
        <v>337</v>
      </c>
      <c r="B16" s="17" t="s">
        <v>338</v>
      </c>
      <c r="C16" s="6"/>
      <c r="D16" s="6"/>
      <c r="E16" s="6"/>
    </row>
    <row r="17" spans="1:5" ht="12.75">
      <c r="A17" s="6" t="s">
        <v>339</v>
      </c>
      <c r="B17" s="17" t="s">
        <v>340</v>
      </c>
      <c r="C17" s="6"/>
      <c r="D17" s="6"/>
      <c r="E17" s="6"/>
    </row>
    <row r="18" spans="1:5" ht="12.75">
      <c r="A18" s="6" t="s">
        <v>341</v>
      </c>
      <c r="B18" s="17" t="s">
        <v>342</v>
      </c>
      <c r="C18" s="6"/>
      <c r="D18" s="6"/>
      <c r="E18" s="6"/>
    </row>
    <row r="19" spans="1:5" ht="12.75">
      <c r="A19" s="6" t="s">
        <v>343</v>
      </c>
      <c r="B19" s="17" t="s">
        <v>344</v>
      </c>
      <c r="C19" s="6">
        <v>-8029</v>
      </c>
      <c r="D19" s="6"/>
      <c r="E19" s="6">
        <v>-8029</v>
      </c>
    </row>
    <row r="20" spans="1:5" ht="12.75">
      <c r="A20" s="6" t="s">
        <v>345</v>
      </c>
      <c r="B20" s="17"/>
      <c r="C20" s="6"/>
      <c r="D20" s="6"/>
      <c r="E20" s="6"/>
    </row>
    <row r="21" spans="1:5" ht="12.75">
      <c r="A21" s="6"/>
      <c r="B21" s="17"/>
      <c r="C21" s="6"/>
      <c r="D21" s="6"/>
      <c r="E21" s="6"/>
    </row>
    <row r="22" spans="1:5" ht="12.75">
      <c r="A22" s="6" t="s">
        <v>346</v>
      </c>
      <c r="B22" s="17"/>
      <c r="C22" s="6"/>
      <c r="D22" s="6"/>
      <c r="E22" s="6"/>
    </row>
    <row r="23" spans="1:5" ht="12.75">
      <c r="A23" s="6" t="s">
        <v>347</v>
      </c>
      <c r="B23" s="17"/>
      <c r="C23" s="6"/>
      <c r="D23" s="6"/>
      <c r="E23" s="6"/>
    </row>
    <row r="24" spans="1:5" ht="12.75">
      <c r="A24" s="6" t="s">
        <v>348</v>
      </c>
      <c r="B24" s="17"/>
      <c r="C24" s="6"/>
      <c r="D24" s="6"/>
      <c r="E24" s="6"/>
    </row>
    <row r="25" spans="1:5" ht="12.75">
      <c r="A25" s="6" t="s">
        <v>349</v>
      </c>
      <c r="B25" s="17" t="s">
        <v>350</v>
      </c>
      <c r="C25" s="6"/>
      <c r="D25" s="6"/>
      <c r="E25" s="6"/>
    </row>
    <row r="26" spans="1:5" ht="12.75">
      <c r="A26" s="6" t="s">
        <v>351</v>
      </c>
      <c r="B26" s="17"/>
      <c r="C26" s="6"/>
      <c r="D26" s="6"/>
      <c r="E26" s="6"/>
    </row>
    <row r="27" spans="1:5" ht="12.75">
      <c r="A27" s="98" t="s">
        <v>352</v>
      </c>
      <c r="B27" s="17"/>
      <c r="C27" s="6"/>
      <c r="D27" s="6"/>
      <c r="E27" s="6"/>
    </row>
    <row r="28" spans="1:5" ht="12.75">
      <c r="A28" s="98" t="s">
        <v>353</v>
      </c>
      <c r="B28" s="17"/>
      <c r="C28" s="6"/>
      <c r="D28" s="6"/>
      <c r="E28" s="6"/>
    </row>
    <row r="29" spans="1:5" ht="12.75">
      <c r="A29" s="6" t="s">
        <v>354</v>
      </c>
      <c r="B29" s="17" t="s">
        <v>355</v>
      </c>
      <c r="C29" s="6"/>
      <c r="D29" s="6"/>
      <c r="E29" s="6"/>
    </row>
    <row r="30" spans="1:5" ht="12.75">
      <c r="A30" s="6" t="s">
        <v>356</v>
      </c>
      <c r="B30" s="17" t="s">
        <v>357</v>
      </c>
      <c r="C30" s="6"/>
      <c r="D30" s="6"/>
      <c r="E30" s="6"/>
    </row>
    <row r="31" spans="1:5" ht="12.75">
      <c r="A31" s="6" t="s">
        <v>358</v>
      </c>
      <c r="B31" s="17" t="s">
        <v>359</v>
      </c>
      <c r="C31" s="6"/>
      <c r="D31" s="6"/>
      <c r="E31" s="6"/>
    </row>
    <row r="32" spans="1:5" ht="12.75">
      <c r="A32" s="6" t="s">
        <v>360</v>
      </c>
      <c r="B32" s="17" t="s">
        <v>361</v>
      </c>
      <c r="C32" s="6"/>
      <c r="D32" s="6"/>
      <c r="E32" s="6"/>
    </row>
    <row r="33" spans="1:5" ht="33.75" customHeight="1">
      <c r="A33" s="165" t="s">
        <v>362</v>
      </c>
      <c r="B33" s="17" t="s">
        <v>363</v>
      </c>
      <c r="C33" s="6"/>
      <c r="D33" s="6"/>
      <c r="E33" s="6"/>
    </row>
    <row r="34" spans="1:5" ht="12.75">
      <c r="A34" s="6" t="s">
        <v>389</v>
      </c>
      <c r="B34" s="17"/>
      <c r="C34" s="6"/>
      <c r="D34" s="6"/>
      <c r="E34" s="6"/>
    </row>
    <row r="35" spans="1:5" ht="12.75">
      <c r="A35" s="166" t="s">
        <v>364</v>
      </c>
      <c r="B35" s="145"/>
      <c r="C35" s="2"/>
      <c r="D35" s="2"/>
      <c r="E35" s="2"/>
    </row>
    <row r="36" spans="1:5" ht="12.75">
      <c r="A36" s="6" t="s">
        <v>327</v>
      </c>
      <c r="B36" s="17"/>
      <c r="C36" s="6"/>
      <c r="D36" s="6"/>
      <c r="E36" s="6"/>
    </row>
    <row r="37" spans="1:5" ht="12.75">
      <c r="A37" s="6" t="s">
        <v>328</v>
      </c>
      <c r="B37" s="17"/>
      <c r="C37" s="6"/>
      <c r="D37" s="6"/>
      <c r="E37" s="6"/>
    </row>
    <row r="38" spans="1:5" ht="12.75">
      <c r="A38" s="6" t="s">
        <v>329</v>
      </c>
      <c r="B38" s="17" t="s">
        <v>330</v>
      </c>
      <c r="C38" s="6"/>
      <c r="D38" s="6"/>
      <c r="E38" s="6"/>
    </row>
    <row r="39" spans="1:5" ht="12.75">
      <c r="A39" s="6" t="s">
        <v>331</v>
      </c>
      <c r="B39" s="17" t="s">
        <v>332</v>
      </c>
      <c r="C39" s="6"/>
      <c r="D39" s="6"/>
      <c r="E39" s="6"/>
    </row>
    <row r="40" spans="1:5" ht="12.75">
      <c r="A40" s="6" t="s">
        <v>333</v>
      </c>
      <c r="B40" s="17" t="s">
        <v>334</v>
      </c>
      <c r="C40" s="6">
        <v>-189</v>
      </c>
      <c r="D40" s="6">
        <v>-189</v>
      </c>
      <c r="E40" s="6"/>
    </row>
    <row r="41" spans="1:5" ht="12.75">
      <c r="A41" s="6" t="s">
        <v>335</v>
      </c>
      <c r="B41" s="17"/>
      <c r="C41" s="6"/>
      <c r="D41" s="6"/>
      <c r="E41" s="6"/>
    </row>
    <row r="42" spans="1:5" ht="12.75">
      <c r="A42" s="6"/>
      <c r="B42" s="17"/>
      <c r="C42" s="6"/>
      <c r="D42" s="6"/>
      <c r="E42" s="6"/>
    </row>
    <row r="43" spans="1:5" ht="12.75">
      <c r="A43" s="6" t="s">
        <v>336</v>
      </c>
      <c r="B43" s="17"/>
      <c r="C43" s="6"/>
      <c r="D43" s="6"/>
      <c r="E43" s="6"/>
    </row>
    <row r="44" spans="1:5" ht="12.75">
      <c r="A44" s="6" t="s">
        <v>337</v>
      </c>
      <c r="B44" s="17" t="s">
        <v>338</v>
      </c>
      <c r="C44" s="6"/>
      <c r="D44" s="6"/>
      <c r="E44" s="6"/>
    </row>
    <row r="45" spans="1:5" ht="12.75">
      <c r="A45" s="6" t="s">
        <v>339</v>
      </c>
      <c r="B45" s="17" t="s">
        <v>340</v>
      </c>
      <c r="C45" s="6"/>
      <c r="D45" s="6"/>
      <c r="E45" s="6"/>
    </row>
    <row r="46" spans="1:5" ht="12.75">
      <c r="A46" s="6" t="s">
        <v>341</v>
      </c>
      <c r="B46" s="17" t="s">
        <v>342</v>
      </c>
      <c r="C46" s="6"/>
      <c r="D46" s="6"/>
      <c r="E46" s="6"/>
    </row>
    <row r="47" spans="1:5" ht="12.75">
      <c r="A47" s="6" t="s">
        <v>343</v>
      </c>
      <c r="B47" s="17" t="s">
        <v>344</v>
      </c>
      <c r="C47" s="6">
        <v>261315</v>
      </c>
      <c r="D47" s="6"/>
      <c r="E47" s="6">
        <v>261315</v>
      </c>
    </row>
    <row r="48" spans="1:5" ht="12.75">
      <c r="A48" s="6" t="s">
        <v>345</v>
      </c>
      <c r="B48" s="17"/>
      <c r="C48" s="6"/>
      <c r="D48" s="6"/>
      <c r="E48" s="6"/>
    </row>
    <row r="49" spans="1:5" ht="12.75">
      <c r="A49" s="6"/>
      <c r="B49" s="17"/>
      <c r="C49" s="6"/>
      <c r="D49" s="6"/>
      <c r="E49" s="6"/>
    </row>
    <row r="50" spans="1:5" ht="12.75">
      <c r="A50" s="6" t="s">
        <v>346</v>
      </c>
      <c r="B50" s="17"/>
      <c r="C50" s="6"/>
      <c r="D50" s="6"/>
      <c r="E50" s="6"/>
    </row>
    <row r="51" spans="1:5" ht="12.75">
      <c r="A51" s="6" t="s">
        <v>347</v>
      </c>
      <c r="B51" s="17"/>
      <c r="C51" s="6">
        <v>182722</v>
      </c>
      <c r="D51" s="6"/>
      <c r="E51" s="6">
        <v>182722</v>
      </c>
    </row>
    <row r="52" spans="1:5" ht="12.75">
      <c r="A52" s="6" t="s">
        <v>348</v>
      </c>
      <c r="B52" s="17"/>
      <c r="C52" s="6"/>
      <c r="D52" s="6"/>
      <c r="E52" s="6"/>
    </row>
    <row r="53" spans="1:5" ht="12.75">
      <c r="A53" s="6" t="s">
        <v>349</v>
      </c>
      <c r="B53" s="17" t="s">
        <v>350</v>
      </c>
      <c r="C53" s="6"/>
      <c r="D53" s="6"/>
      <c r="E53" s="6"/>
    </row>
    <row r="54" spans="1:5" ht="12.75">
      <c r="A54" s="14" t="s">
        <v>395</v>
      </c>
      <c r="B54" s="17"/>
      <c r="C54" s="6">
        <v>443848</v>
      </c>
      <c r="D54" s="6"/>
      <c r="E54" s="6"/>
    </row>
    <row r="55" spans="1:5" ht="12.75">
      <c r="A55" s="6" t="s">
        <v>351</v>
      </c>
      <c r="B55" s="17"/>
      <c r="C55" s="6"/>
      <c r="D55" s="6"/>
      <c r="E55" s="6"/>
    </row>
    <row r="56" spans="1:5" ht="12.75">
      <c r="A56" s="98" t="s">
        <v>365</v>
      </c>
      <c r="B56" s="17"/>
      <c r="C56" s="6"/>
      <c r="D56" s="6"/>
      <c r="E56" s="6"/>
    </row>
    <row r="57" spans="1:5" ht="12.75">
      <c r="A57" s="98" t="s">
        <v>366</v>
      </c>
      <c r="B57" s="17"/>
      <c r="C57" s="6"/>
      <c r="D57" s="6"/>
      <c r="E57" s="6"/>
    </row>
    <row r="58" spans="1:5" ht="12.75">
      <c r="A58" s="6" t="s">
        <v>354</v>
      </c>
      <c r="B58" s="17" t="s">
        <v>355</v>
      </c>
      <c r="C58" s="6"/>
      <c r="D58" s="6"/>
      <c r="E58" s="6"/>
    </row>
    <row r="59" spans="1:5" ht="12.75">
      <c r="A59" s="6" t="s">
        <v>356</v>
      </c>
      <c r="B59" s="17" t="s">
        <v>357</v>
      </c>
      <c r="C59" s="6"/>
      <c r="D59" s="6"/>
      <c r="E59" s="6"/>
    </row>
    <row r="60" spans="1:5" ht="12.75">
      <c r="A60" s="6" t="s">
        <v>358</v>
      </c>
      <c r="B60" s="17" t="s">
        <v>359</v>
      </c>
      <c r="C60" s="6"/>
      <c r="D60" s="6"/>
      <c r="E60" s="6"/>
    </row>
    <row r="61" spans="1:5" ht="12.75">
      <c r="A61" s="6" t="s">
        <v>360</v>
      </c>
      <c r="B61" s="17" t="s">
        <v>361</v>
      </c>
      <c r="C61" s="6">
        <v>2440</v>
      </c>
      <c r="D61" s="6"/>
      <c r="E61" s="6">
        <v>2440</v>
      </c>
    </row>
    <row r="62" spans="1:5" ht="25.5" customHeight="1">
      <c r="A62" s="165" t="s">
        <v>362</v>
      </c>
      <c r="B62" s="17" t="s">
        <v>363</v>
      </c>
      <c r="C62" s="6">
        <v>441408</v>
      </c>
      <c r="D62" s="6"/>
      <c r="E62" s="6">
        <v>441408</v>
      </c>
    </row>
    <row r="63" spans="1:5" ht="12.75">
      <c r="A63" s="6" t="s">
        <v>317</v>
      </c>
      <c r="B63" s="17"/>
      <c r="C63" s="6"/>
      <c r="D63" s="6"/>
      <c r="E63" s="6"/>
    </row>
    <row r="64" spans="1:5" ht="12.75">
      <c r="A64" s="6" t="s">
        <v>345</v>
      </c>
      <c r="B64" s="17"/>
      <c r="C64" s="6"/>
      <c r="D64" s="6"/>
      <c r="E64" s="6"/>
    </row>
    <row r="65" spans="1:5" ht="12.75">
      <c r="A65" s="6"/>
      <c r="B65" s="17"/>
      <c r="C65" s="6"/>
      <c r="D65" s="6"/>
      <c r="E65" s="6"/>
    </row>
    <row r="66" spans="1:5" ht="12.75">
      <c r="A66" s="6" t="s">
        <v>367</v>
      </c>
      <c r="B66" s="17"/>
      <c r="C66" s="6"/>
      <c r="D66" s="6"/>
      <c r="E66" s="6"/>
    </row>
    <row r="67" spans="1:5" ht="12.75">
      <c r="A67" s="6" t="s">
        <v>347</v>
      </c>
      <c r="B67" s="17"/>
      <c r="C67" s="6"/>
      <c r="D67" s="6"/>
      <c r="E67" s="6"/>
    </row>
    <row r="68" spans="1:5" ht="12.75">
      <c r="A68" s="6" t="s">
        <v>348</v>
      </c>
      <c r="B68" s="17"/>
      <c r="C68" s="6"/>
      <c r="D68" s="6"/>
      <c r="E68" s="6"/>
    </row>
    <row r="69" spans="1:5" ht="12.75">
      <c r="A69" s="6" t="s">
        <v>349</v>
      </c>
      <c r="B69" s="17" t="s">
        <v>350</v>
      </c>
      <c r="C69" s="6"/>
      <c r="D69" s="6"/>
      <c r="E69" s="6"/>
    </row>
    <row r="70" spans="1:5" ht="12.75">
      <c r="A70" s="14" t="s">
        <v>388</v>
      </c>
      <c r="B70" s="17"/>
      <c r="C70" s="6">
        <v>443848</v>
      </c>
      <c r="D70" s="6"/>
      <c r="E70" s="6">
        <v>443848</v>
      </c>
    </row>
    <row r="71" spans="1:5" ht="12.75">
      <c r="A71" s="6"/>
      <c r="B71" s="17"/>
      <c r="C71" s="6"/>
      <c r="D71" s="6"/>
      <c r="E71" s="6"/>
    </row>
    <row r="72" spans="1:5" ht="12.75">
      <c r="A72" s="166" t="s">
        <v>368</v>
      </c>
      <c r="B72" s="145"/>
      <c r="C72" s="2"/>
      <c r="D72" s="2"/>
      <c r="E72" s="2"/>
    </row>
    <row r="73" spans="1:5" ht="12.75">
      <c r="A73" s="6" t="s">
        <v>327</v>
      </c>
      <c r="B73" s="17"/>
      <c r="C73" s="6"/>
      <c r="D73" s="6"/>
      <c r="E73" s="6"/>
    </row>
    <row r="74" spans="1:5" ht="12.75">
      <c r="A74" s="6" t="s">
        <v>328</v>
      </c>
      <c r="B74" s="17"/>
      <c r="C74" s="6"/>
      <c r="D74" s="6"/>
      <c r="E74" s="6"/>
    </row>
    <row r="75" spans="1:5" ht="12.75">
      <c r="A75" s="6" t="s">
        <v>329</v>
      </c>
      <c r="B75" s="17" t="s">
        <v>330</v>
      </c>
      <c r="C75" s="6"/>
      <c r="D75" s="6"/>
      <c r="E75" s="6"/>
    </row>
    <row r="76" spans="1:5" ht="12.75">
      <c r="A76" s="6" t="s">
        <v>331</v>
      </c>
      <c r="B76" s="17" t="s">
        <v>332</v>
      </c>
      <c r="C76" s="6"/>
      <c r="D76" s="6"/>
      <c r="E76" s="6"/>
    </row>
    <row r="77" spans="1:5" ht="12.75">
      <c r="A77" s="6" t="s">
        <v>333</v>
      </c>
      <c r="B77" s="17" t="s">
        <v>334</v>
      </c>
      <c r="C77" s="6">
        <v>96302</v>
      </c>
      <c r="D77" s="6">
        <v>96302</v>
      </c>
      <c r="E77" s="6"/>
    </row>
    <row r="78" spans="1:5" ht="12.75">
      <c r="A78" s="6" t="s">
        <v>335</v>
      </c>
      <c r="B78" s="17"/>
      <c r="C78" s="6"/>
      <c r="D78" s="6"/>
      <c r="E78" s="6"/>
    </row>
    <row r="79" spans="1:5" ht="12.75">
      <c r="A79" s="6"/>
      <c r="B79" s="17"/>
      <c r="C79" s="6"/>
      <c r="D79" s="6"/>
      <c r="E79" s="6"/>
    </row>
    <row r="80" spans="1:5" ht="12.75">
      <c r="A80" s="6" t="s">
        <v>336</v>
      </c>
      <c r="B80" s="17"/>
      <c r="C80" s="6"/>
      <c r="D80" s="6"/>
      <c r="E80" s="6"/>
    </row>
    <row r="81" spans="1:5" ht="12.75">
      <c r="A81" s="6" t="s">
        <v>337</v>
      </c>
      <c r="B81" s="17" t="s">
        <v>338</v>
      </c>
      <c r="C81" s="6"/>
      <c r="D81" s="6"/>
      <c r="E81" s="6"/>
    </row>
    <row r="82" spans="1:5" ht="12.75">
      <c r="A82" s="6" t="s">
        <v>339</v>
      </c>
      <c r="B82" s="17" t="s">
        <v>340</v>
      </c>
      <c r="C82" s="6"/>
      <c r="D82" s="6"/>
      <c r="E82" s="6"/>
    </row>
    <row r="83" spans="1:5" ht="12.75">
      <c r="A83" s="6" t="s">
        <v>341</v>
      </c>
      <c r="B83" s="17" t="s">
        <v>342</v>
      </c>
      <c r="C83" s="6"/>
      <c r="D83" s="6"/>
      <c r="E83" s="6"/>
    </row>
    <row r="84" spans="1:5" ht="12.75">
      <c r="A84" s="6" t="s">
        <v>343</v>
      </c>
      <c r="B84" s="17" t="s">
        <v>344</v>
      </c>
      <c r="C84" s="6">
        <v>-14312</v>
      </c>
      <c r="D84" s="6"/>
      <c r="E84" s="6">
        <v>-14312</v>
      </c>
    </row>
    <row r="85" spans="1:5" ht="12.75">
      <c r="A85" s="6" t="s">
        <v>345</v>
      </c>
      <c r="B85" s="17"/>
      <c r="C85" s="6"/>
      <c r="D85" s="6"/>
      <c r="E85" s="6"/>
    </row>
    <row r="86" spans="1:5" ht="12.75">
      <c r="A86" s="6"/>
      <c r="B86" s="17"/>
      <c r="C86" s="6"/>
      <c r="D86" s="6"/>
      <c r="E86" s="6"/>
    </row>
    <row r="87" spans="1:5" ht="12.75">
      <c r="A87" s="6" t="s">
        <v>369</v>
      </c>
      <c r="B87" s="17"/>
      <c r="C87" s="6"/>
      <c r="D87" s="6"/>
      <c r="E87" s="6"/>
    </row>
    <row r="88" spans="1:5" ht="12.75">
      <c r="A88" s="6" t="s">
        <v>370</v>
      </c>
      <c r="B88" s="17" t="s">
        <v>371</v>
      </c>
      <c r="C88" s="6">
        <v>103278</v>
      </c>
      <c r="D88" s="6">
        <v>103278</v>
      </c>
      <c r="E88" s="6"/>
    </row>
    <row r="89" spans="1:5" ht="12.75">
      <c r="A89" s="6"/>
      <c r="B89" s="17"/>
      <c r="C89" s="6"/>
      <c r="D89" s="6"/>
      <c r="E89" s="6"/>
    </row>
    <row r="90" spans="1:5" ht="12.75">
      <c r="A90" s="6" t="s">
        <v>367</v>
      </c>
      <c r="B90" s="17"/>
      <c r="C90" s="6"/>
      <c r="D90" s="6"/>
      <c r="E90" s="6"/>
    </row>
    <row r="91" spans="1:5" ht="12.75">
      <c r="A91" s="6" t="s">
        <v>347</v>
      </c>
      <c r="B91" s="17"/>
      <c r="C91" s="6">
        <v>97</v>
      </c>
      <c r="D91" s="6">
        <v>97</v>
      </c>
      <c r="E91" s="6"/>
    </row>
    <row r="92" spans="1:5" ht="12.75">
      <c r="A92" s="6" t="s">
        <v>348</v>
      </c>
      <c r="B92" s="17"/>
      <c r="C92" s="6"/>
      <c r="D92" s="6"/>
      <c r="E92" s="6"/>
    </row>
    <row r="93" spans="1:5" ht="12.75">
      <c r="A93" s="6" t="s">
        <v>349</v>
      </c>
      <c r="B93" s="17" t="s">
        <v>350</v>
      </c>
      <c r="C93" s="6"/>
      <c r="D93" s="6"/>
      <c r="E93" s="6">
        <v>0</v>
      </c>
    </row>
    <row r="94" spans="1:5" ht="12.75">
      <c r="A94" s="14" t="s">
        <v>396</v>
      </c>
      <c r="B94" s="17"/>
      <c r="C94" s="6">
        <v>185365</v>
      </c>
      <c r="D94" s="6">
        <v>199677</v>
      </c>
      <c r="E94" s="6">
        <v>-14312</v>
      </c>
    </row>
    <row r="95" spans="1:5" ht="12.75">
      <c r="A95" s="6" t="s">
        <v>351</v>
      </c>
      <c r="B95" s="17"/>
      <c r="C95" s="6"/>
      <c r="D95" s="6"/>
      <c r="E95" s="6"/>
    </row>
    <row r="96" spans="1:5" ht="12.75">
      <c r="A96" s="98" t="s">
        <v>372</v>
      </c>
      <c r="B96" s="17"/>
      <c r="C96" s="6"/>
      <c r="D96" s="6"/>
      <c r="E96" s="6"/>
    </row>
    <row r="97" spans="1:5" ht="12.75">
      <c r="A97" s="98" t="s">
        <v>373</v>
      </c>
      <c r="B97" s="17"/>
      <c r="C97" s="6"/>
      <c r="D97" s="6"/>
      <c r="E97" s="6"/>
    </row>
    <row r="98" spans="1:5" ht="12.75">
      <c r="A98" s="6" t="s">
        <v>354</v>
      </c>
      <c r="B98" s="17" t="s">
        <v>355</v>
      </c>
      <c r="C98" s="6"/>
      <c r="D98" s="6"/>
      <c r="E98" s="6"/>
    </row>
    <row r="99" spans="1:5" ht="12.75">
      <c r="A99" s="6" t="s">
        <v>356</v>
      </c>
      <c r="B99" s="17" t="s">
        <v>357</v>
      </c>
      <c r="C99" s="6"/>
      <c r="D99" s="6"/>
      <c r="E99" s="6"/>
    </row>
    <row r="100" spans="1:5" ht="12.75">
      <c r="A100" s="6" t="s">
        <v>358</v>
      </c>
      <c r="B100" s="17" t="s">
        <v>359</v>
      </c>
      <c r="C100" s="6">
        <v>97</v>
      </c>
      <c r="D100" s="6">
        <v>97</v>
      </c>
      <c r="E100" s="6"/>
    </row>
    <row r="101" spans="1:5" ht="12.75">
      <c r="A101" s="6" t="s">
        <v>360</v>
      </c>
      <c r="B101" s="17" t="s">
        <v>361</v>
      </c>
      <c r="C101" s="6"/>
      <c r="D101" s="6"/>
      <c r="E101" s="6"/>
    </row>
    <row r="102" spans="1:5" ht="27.75" customHeight="1">
      <c r="A102" s="165" t="s">
        <v>362</v>
      </c>
      <c r="B102" s="17" t="s">
        <v>363</v>
      </c>
      <c r="C102" s="6"/>
      <c r="D102" s="6"/>
      <c r="E102" s="6"/>
    </row>
    <row r="103" spans="1:5" ht="12.75">
      <c r="A103" s="6" t="s">
        <v>317</v>
      </c>
      <c r="B103" s="17"/>
      <c r="C103" s="6">
        <v>97</v>
      </c>
      <c r="D103" s="6">
        <v>97</v>
      </c>
      <c r="E103" s="6"/>
    </row>
    <row r="104" spans="1:5" ht="12.75">
      <c r="A104" s="98" t="s">
        <v>374</v>
      </c>
      <c r="B104" s="17"/>
      <c r="C104" s="6"/>
      <c r="D104" s="6"/>
      <c r="E104" s="6"/>
    </row>
    <row r="105" spans="1:5" ht="12.75">
      <c r="A105" s="6" t="s">
        <v>354</v>
      </c>
      <c r="B105" s="17" t="s">
        <v>355</v>
      </c>
      <c r="C105" s="6">
        <v>2767</v>
      </c>
      <c r="D105" s="6">
        <v>2767</v>
      </c>
      <c r="E105" s="6"/>
    </row>
    <row r="106" spans="1:5" ht="12.75">
      <c r="A106" s="6" t="s">
        <v>356</v>
      </c>
      <c r="B106" s="17" t="s">
        <v>357</v>
      </c>
      <c r="C106" s="6">
        <v>10000</v>
      </c>
      <c r="D106" s="6">
        <v>10000</v>
      </c>
      <c r="E106" s="6"/>
    </row>
    <row r="107" spans="1:5" ht="12.75">
      <c r="A107" s="6" t="s">
        <v>358</v>
      </c>
      <c r="B107" s="17" t="s">
        <v>359</v>
      </c>
      <c r="C107" s="6">
        <v>2822</v>
      </c>
      <c r="D107" s="6">
        <v>2822</v>
      </c>
      <c r="E107" s="6"/>
    </row>
    <row r="108" spans="1:5" ht="12.75">
      <c r="A108" s="6" t="s">
        <v>360</v>
      </c>
      <c r="B108" s="17" t="s">
        <v>361</v>
      </c>
      <c r="C108" s="6">
        <v>88091</v>
      </c>
      <c r="D108" s="6">
        <v>88091</v>
      </c>
      <c r="E108" s="6"/>
    </row>
    <row r="109" spans="1:5" ht="16.5" customHeight="1">
      <c r="A109" s="165" t="s">
        <v>375</v>
      </c>
      <c r="B109" s="17" t="s">
        <v>376</v>
      </c>
      <c r="C109" s="6">
        <v>1000</v>
      </c>
      <c r="D109" s="6">
        <v>1000</v>
      </c>
      <c r="E109" s="6"/>
    </row>
    <row r="110" spans="1:5" ht="12.75">
      <c r="A110" s="6" t="s">
        <v>317</v>
      </c>
      <c r="B110" s="17"/>
      <c r="C110" s="6">
        <f>SUM(C105:C109)</f>
        <v>104680</v>
      </c>
      <c r="D110" s="6">
        <f>SUM(D105:D109)</f>
        <v>104680</v>
      </c>
      <c r="E110" s="6"/>
    </row>
    <row r="111" spans="1:5" ht="12.75">
      <c r="A111" s="6" t="s">
        <v>390</v>
      </c>
      <c r="B111" s="17"/>
      <c r="C111" s="6"/>
      <c r="D111" s="6"/>
      <c r="E111" s="6"/>
    </row>
    <row r="112" spans="1:5" ht="12.75">
      <c r="A112" s="6" t="s">
        <v>354</v>
      </c>
      <c r="B112" s="17" t="s">
        <v>355</v>
      </c>
      <c r="C112" s="6">
        <v>66328</v>
      </c>
      <c r="D112" s="6">
        <v>66328</v>
      </c>
      <c r="E112" s="6"/>
    </row>
    <row r="113" spans="1:5" ht="12.75">
      <c r="A113" s="6" t="s">
        <v>356</v>
      </c>
      <c r="B113" s="17" t="s">
        <v>357</v>
      </c>
      <c r="C113" s="6"/>
      <c r="D113" s="6"/>
      <c r="E113" s="6"/>
    </row>
    <row r="114" spans="1:5" ht="12.75">
      <c r="A114" s="6" t="s">
        <v>358</v>
      </c>
      <c r="B114" s="17" t="s">
        <v>359</v>
      </c>
      <c r="C114" s="6">
        <v>14260</v>
      </c>
      <c r="D114" s="6">
        <v>14260</v>
      </c>
      <c r="E114" s="6"/>
    </row>
    <row r="115" spans="1:5" ht="12.75">
      <c r="A115" s="6" t="s">
        <v>360</v>
      </c>
      <c r="B115" s="17" t="s">
        <v>361</v>
      </c>
      <c r="C115" s="6"/>
      <c r="D115" s="6"/>
      <c r="E115" s="6"/>
    </row>
    <row r="116" spans="1:5" ht="12.75">
      <c r="A116" s="165" t="s">
        <v>317</v>
      </c>
      <c r="B116" s="17"/>
      <c r="C116" s="6">
        <f>SUM(C112:C115)</f>
        <v>80588</v>
      </c>
      <c r="D116" s="6">
        <f>SUM(D112:D115)</f>
        <v>80588</v>
      </c>
      <c r="E116" s="6"/>
    </row>
    <row r="117" spans="1:5" ht="12.75">
      <c r="A117" s="167" t="s">
        <v>391</v>
      </c>
      <c r="B117" s="17"/>
      <c r="C117" s="6">
        <f>C103+C110+C116</f>
        <v>185365</v>
      </c>
      <c r="D117" s="6">
        <v>185365</v>
      </c>
      <c r="E117" s="6"/>
    </row>
    <row r="118" spans="1:5" ht="12.75">
      <c r="A118" s="14" t="s">
        <v>377</v>
      </c>
      <c r="B118" s="17"/>
      <c r="C118" s="6"/>
      <c r="D118" s="6"/>
      <c r="E118" s="6"/>
    </row>
    <row r="119" spans="1:5" ht="25.5">
      <c r="A119" s="167" t="s">
        <v>392</v>
      </c>
      <c r="B119" s="17"/>
      <c r="C119" s="6"/>
      <c r="D119" s="6"/>
      <c r="E119" s="6"/>
    </row>
    <row r="120" spans="1:5" ht="12.75">
      <c r="A120" s="6" t="s">
        <v>327</v>
      </c>
      <c r="B120" s="17"/>
      <c r="C120" s="6"/>
      <c r="D120" s="6"/>
      <c r="E120" s="6"/>
    </row>
    <row r="121" spans="1:5" ht="12.75">
      <c r="A121" s="6" t="s">
        <v>328</v>
      </c>
      <c r="B121" s="17"/>
      <c r="C121" s="6"/>
      <c r="D121" s="6"/>
      <c r="E121" s="6"/>
    </row>
    <row r="122" spans="1:5" ht="12.75">
      <c r="A122" s="6" t="s">
        <v>329</v>
      </c>
      <c r="B122" s="17" t="s">
        <v>330</v>
      </c>
      <c r="C122" s="6"/>
      <c r="D122" s="6"/>
      <c r="E122" s="6"/>
    </row>
    <row r="123" spans="1:5" ht="12.75">
      <c r="A123" s="6" t="s">
        <v>331</v>
      </c>
      <c r="B123" s="17" t="s">
        <v>332</v>
      </c>
      <c r="C123" s="6"/>
      <c r="D123" s="6"/>
      <c r="E123" s="6"/>
    </row>
    <row r="124" spans="1:5" ht="12.75">
      <c r="A124" s="6" t="s">
        <v>333</v>
      </c>
      <c r="B124" s="17" t="s">
        <v>334</v>
      </c>
      <c r="C124" s="6">
        <v>3789012</v>
      </c>
      <c r="D124" s="6">
        <v>3789012</v>
      </c>
      <c r="E124" s="6"/>
    </row>
    <row r="125" spans="1:5" ht="12.75">
      <c r="A125" s="6" t="s">
        <v>335</v>
      </c>
      <c r="B125" s="17"/>
      <c r="C125" s="6"/>
      <c r="D125" s="6"/>
      <c r="E125" s="6"/>
    </row>
    <row r="126" spans="1:5" ht="12.75">
      <c r="A126" s="6"/>
      <c r="B126" s="17"/>
      <c r="C126" s="6"/>
      <c r="D126" s="6"/>
      <c r="E126" s="6"/>
    </row>
    <row r="127" spans="1:5" ht="12.75">
      <c r="A127" s="6" t="s">
        <v>336</v>
      </c>
      <c r="B127" s="17"/>
      <c r="C127" s="6"/>
      <c r="D127" s="6"/>
      <c r="E127" s="6"/>
    </row>
    <row r="128" spans="1:5" ht="12.75">
      <c r="A128" s="6" t="s">
        <v>337</v>
      </c>
      <c r="B128" s="17" t="s">
        <v>338</v>
      </c>
      <c r="C128" s="6"/>
      <c r="D128" s="6"/>
      <c r="E128" s="6"/>
    </row>
    <row r="129" spans="1:5" ht="12.75">
      <c r="A129" s="6" t="s">
        <v>339</v>
      </c>
      <c r="B129" s="17" t="s">
        <v>340</v>
      </c>
      <c r="C129" s="6"/>
      <c r="D129" s="6"/>
      <c r="E129" s="6"/>
    </row>
    <row r="130" spans="1:5" ht="12.75">
      <c r="A130" s="6" t="s">
        <v>341</v>
      </c>
      <c r="B130" s="17" t="s">
        <v>342</v>
      </c>
      <c r="C130" s="6"/>
      <c r="D130" s="6"/>
      <c r="E130" s="6"/>
    </row>
    <row r="131" spans="1:5" ht="12.75">
      <c r="A131" s="6" t="s">
        <v>343</v>
      </c>
      <c r="B131" s="17" t="s">
        <v>344</v>
      </c>
      <c r="C131" s="6"/>
      <c r="D131" s="6"/>
      <c r="E131" s="6"/>
    </row>
    <row r="132" spans="1:5" ht="12.75">
      <c r="A132" s="6" t="s">
        <v>393</v>
      </c>
      <c r="B132" s="17" t="s">
        <v>382</v>
      </c>
      <c r="C132" s="6">
        <v>2642</v>
      </c>
      <c r="D132" s="6"/>
      <c r="E132" s="6">
        <v>2642</v>
      </c>
    </row>
    <row r="133" spans="1:5" ht="12.75">
      <c r="A133" s="6" t="s">
        <v>345</v>
      </c>
      <c r="B133" s="17"/>
      <c r="C133" s="6"/>
      <c r="D133" s="6"/>
      <c r="E133" s="6"/>
    </row>
    <row r="134" spans="1:5" ht="12.75">
      <c r="A134" s="6"/>
      <c r="B134" s="17"/>
      <c r="C134" s="6"/>
      <c r="D134" s="6"/>
      <c r="E134" s="6"/>
    </row>
    <row r="135" spans="1:5" ht="12.75">
      <c r="A135" s="6" t="s">
        <v>367</v>
      </c>
      <c r="B135" s="17"/>
      <c r="C135" s="6"/>
      <c r="D135" s="6"/>
      <c r="E135" s="6"/>
    </row>
    <row r="136" spans="1:5" ht="12.75">
      <c r="A136" s="6" t="s">
        <v>347</v>
      </c>
      <c r="B136" s="17"/>
      <c r="C136" s="6"/>
      <c r="D136" s="6"/>
      <c r="E136" s="6"/>
    </row>
    <row r="137" spans="1:5" ht="12.75">
      <c r="A137" s="6" t="s">
        <v>348</v>
      </c>
      <c r="B137" s="17"/>
      <c r="C137" s="6"/>
      <c r="D137" s="6"/>
      <c r="E137" s="6"/>
    </row>
    <row r="138" spans="1:5" ht="12.75">
      <c r="A138" s="6" t="s">
        <v>349</v>
      </c>
      <c r="B138" s="17" t="s">
        <v>350</v>
      </c>
      <c r="C138" s="6">
        <v>22</v>
      </c>
      <c r="D138" s="6"/>
      <c r="E138" s="6">
        <v>22</v>
      </c>
    </row>
    <row r="139" spans="1:5" ht="12.75">
      <c r="A139" s="14" t="s">
        <v>397</v>
      </c>
      <c r="B139" s="17"/>
      <c r="C139" s="6">
        <v>3791676</v>
      </c>
      <c r="D139" s="6">
        <v>3789012</v>
      </c>
      <c r="E139" s="6">
        <v>2664</v>
      </c>
    </row>
    <row r="140" spans="1:5" ht="12.75">
      <c r="A140" s="6" t="s">
        <v>351</v>
      </c>
      <c r="B140" s="17"/>
      <c r="C140" s="6"/>
      <c r="D140" s="6"/>
      <c r="E140" s="6"/>
    </row>
    <row r="141" spans="1:5" ht="15" customHeight="1">
      <c r="A141" s="98"/>
      <c r="B141" s="17"/>
      <c r="C141" s="6"/>
      <c r="D141" s="6"/>
      <c r="E141" s="6"/>
    </row>
    <row r="142" spans="1:5" ht="12.75" hidden="1">
      <c r="A142" s="98" t="s">
        <v>378</v>
      </c>
      <c r="B142" s="17"/>
      <c r="C142" s="6"/>
      <c r="D142" s="6"/>
      <c r="E142" s="6"/>
    </row>
    <row r="143" spans="1:5" ht="12.75" hidden="1">
      <c r="A143" s="6" t="s">
        <v>354</v>
      </c>
      <c r="B143" s="17" t="s">
        <v>355</v>
      </c>
      <c r="C143" s="6"/>
      <c r="D143" s="6"/>
      <c r="E143" s="6"/>
    </row>
    <row r="144" spans="1:5" ht="12.75" hidden="1">
      <c r="A144" s="6" t="s">
        <v>356</v>
      </c>
      <c r="B144" s="17" t="s">
        <v>357</v>
      </c>
      <c r="C144" s="6"/>
      <c r="D144" s="6"/>
      <c r="E144" s="6"/>
    </row>
    <row r="145" spans="1:5" ht="12.75" hidden="1">
      <c r="A145" s="6" t="s">
        <v>358</v>
      </c>
      <c r="B145" s="17" t="s">
        <v>359</v>
      </c>
      <c r="C145" s="6"/>
      <c r="D145" s="6"/>
      <c r="E145" s="6"/>
    </row>
    <row r="146" spans="1:5" ht="12.75" hidden="1">
      <c r="A146" s="6" t="s">
        <v>360</v>
      </c>
      <c r="B146" s="17" t="s">
        <v>361</v>
      </c>
      <c r="C146" s="6"/>
      <c r="D146" s="6"/>
      <c r="E146" s="6"/>
    </row>
    <row r="147" spans="1:5" ht="28.5" customHeight="1" hidden="1">
      <c r="A147" s="165" t="s">
        <v>362</v>
      </c>
      <c r="B147" s="17" t="s">
        <v>363</v>
      </c>
      <c r="C147" s="6"/>
      <c r="D147" s="6"/>
      <c r="E147" s="6"/>
    </row>
    <row r="148" spans="1:5" ht="12.75" hidden="1">
      <c r="A148" s="6" t="s">
        <v>317</v>
      </c>
      <c r="B148" s="17"/>
      <c r="C148" s="6"/>
      <c r="D148" s="6"/>
      <c r="E148" s="6"/>
    </row>
    <row r="149" spans="1:5" ht="25.5" hidden="1">
      <c r="A149" s="167" t="s">
        <v>379</v>
      </c>
      <c r="B149" s="17"/>
      <c r="C149" s="6"/>
      <c r="D149" s="6"/>
      <c r="E149" s="6"/>
    </row>
    <row r="150" spans="1:5" ht="12.75">
      <c r="A150" s="98" t="s">
        <v>383</v>
      </c>
      <c r="B150" s="17"/>
      <c r="C150" s="6"/>
      <c r="D150" s="6"/>
      <c r="E150" s="6"/>
    </row>
    <row r="151" spans="1:5" ht="12.75">
      <c r="A151" s="98" t="s">
        <v>384</v>
      </c>
      <c r="B151" s="17"/>
      <c r="C151" s="6"/>
      <c r="D151" s="6"/>
      <c r="E151" s="6"/>
    </row>
    <row r="152" spans="1:5" ht="12.75">
      <c r="A152" s="6" t="s">
        <v>354</v>
      </c>
      <c r="B152" s="17" t="s">
        <v>355</v>
      </c>
      <c r="C152" s="6"/>
      <c r="D152" s="6"/>
      <c r="E152" s="6"/>
    </row>
    <row r="153" spans="1:5" ht="12.75">
      <c r="A153" s="6" t="s">
        <v>356</v>
      </c>
      <c r="B153" s="17" t="s">
        <v>357</v>
      </c>
      <c r="C153" s="6"/>
      <c r="D153" s="6"/>
      <c r="E153" s="6"/>
    </row>
    <row r="154" spans="1:5" ht="12.75">
      <c r="A154" s="6" t="s">
        <v>358</v>
      </c>
      <c r="B154" s="17" t="s">
        <v>359</v>
      </c>
      <c r="C154" s="6"/>
      <c r="D154" s="6"/>
      <c r="E154" s="6"/>
    </row>
    <row r="155" spans="1:5" ht="12.75">
      <c r="A155" s="6" t="s">
        <v>360</v>
      </c>
      <c r="B155" s="17" t="s">
        <v>361</v>
      </c>
      <c r="C155" s="6">
        <v>121701</v>
      </c>
      <c r="D155" s="6"/>
      <c r="E155" s="6"/>
    </row>
    <row r="156" spans="1:5" ht="25.5">
      <c r="A156" s="165" t="s">
        <v>362</v>
      </c>
      <c r="B156" s="17" t="s">
        <v>363</v>
      </c>
      <c r="C156" s="6">
        <v>3669975</v>
      </c>
      <c r="D156" s="6"/>
      <c r="E156" s="6"/>
    </row>
    <row r="157" spans="1:5" ht="12.75">
      <c r="A157" s="14" t="s">
        <v>398</v>
      </c>
      <c r="B157" s="17"/>
      <c r="C157" s="6">
        <f>SUM(C155:C156)</f>
        <v>3791676</v>
      </c>
      <c r="D157" s="6"/>
      <c r="E157" s="6"/>
    </row>
    <row r="158" spans="1:5" ht="12.75">
      <c r="A158" s="14" t="s">
        <v>385</v>
      </c>
      <c r="B158" s="17"/>
      <c r="C158" s="6"/>
      <c r="D158" s="6"/>
      <c r="E158" s="6"/>
    </row>
    <row r="159" spans="1:5" ht="12.75">
      <c r="A159" s="6" t="s">
        <v>327</v>
      </c>
      <c r="B159" s="17"/>
      <c r="C159" s="6"/>
      <c r="D159" s="6"/>
      <c r="E159" s="6"/>
    </row>
    <row r="160" spans="1:5" ht="12.75">
      <c r="A160" s="6" t="s">
        <v>328</v>
      </c>
      <c r="B160" s="17"/>
      <c r="C160" s="6"/>
      <c r="D160" s="6"/>
      <c r="E160" s="6"/>
    </row>
    <row r="161" spans="1:5" ht="12.75">
      <c r="A161" s="6" t="s">
        <v>329</v>
      </c>
      <c r="B161" s="17" t="s">
        <v>330</v>
      </c>
      <c r="C161" s="6"/>
      <c r="D161" s="6"/>
      <c r="E161" s="6"/>
    </row>
    <row r="162" spans="1:5" ht="12.75">
      <c r="A162" s="6" t="s">
        <v>331</v>
      </c>
      <c r="B162" s="17" t="s">
        <v>332</v>
      </c>
      <c r="C162" s="6"/>
      <c r="D162" s="6"/>
      <c r="E162" s="6"/>
    </row>
    <row r="163" spans="1:5" ht="12.75">
      <c r="A163" s="6" t="s">
        <v>333</v>
      </c>
      <c r="B163" s="17" t="s">
        <v>334</v>
      </c>
      <c r="C163" s="6">
        <v>158311</v>
      </c>
      <c r="D163" s="6">
        <v>158311</v>
      </c>
      <c r="E163" s="6"/>
    </row>
    <row r="164" spans="1:5" ht="12.75">
      <c r="A164" s="6" t="s">
        <v>335</v>
      </c>
      <c r="B164" s="17"/>
      <c r="C164" s="6"/>
      <c r="D164" s="6"/>
      <c r="E164" s="6"/>
    </row>
    <row r="165" spans="1:5" ht="12.75">
      <c r="A165" s="6"/>
      <c r="B165" s="17"/>
      <c r="C165" s="6"/>
      <c r="D165" s="6"/>
      <c r="E165" s="6"/>
    </row>
    <row r="166" spans="1:5" ht="12.75">
      <c r="A166" s="6" t="s">
        <v>336</v>
      </c>
      <c r="B166" s="17"/>
      <c r="C166" s="6"/>
      <c r="D166" s="6"/>
      <c r="E166" s="6"/>
    </row>
    <row r="167" spans="1:5" ht="12.75">
      <c r="A167" s="6" t="s">
        <v>337</v>
      </c>
      <c r="B167" s="17" t="s">
        <v>338</v>
      </c>
      <c r="C167" s="6"/>
      <c r="D167" s="6"/>
      <c r="E167" s="6"/>
    </row>
    <row r="168" spans="1:5" ht="12.75">
      <c r="A168" s="6" t="s">
        <v>339</v>
      </c>
      <c r="B168" s="17" t="s">
        <v>340</v>
      </c>
      <c r="C168" s="6"/>
      <c r="D168" s="6"/>
      <c r="E168" s="6"/>
    </row>
    <row r="169" spans="1:5" ht="12.75">
      <c r="A169" s="6" t="s">
        <v>341</v>
      </c>
      <c r="B169" s="17" t="s">
        <v>342</v>
      </c>
      <c r="C169" s="6"/>
      <c r="D169" s="6"/>
      <c r="E169" s="6"/>
    </row>
    <row r="170" spans="1:5" ht="12.75">
      <c r="A170" s="6" t="s">
        <v>380</v>
      </c>
      <c r="B170" s="17" t="s">
        <v>344</v>
      </c>
      <c r="C170" s="6">
        <v>-49085</v>
      </c>
      <c r="D170" s="6"/>
      <c r="E170" s="6">
        <v>-49085</v>
      </c>
    </row>
    <row r="171" spans="1:5" ht="12.75">
      <c r="A171" s="6" t="s">
        <v>381</v>
      </c>
      <c r="B171" s="17" t="s">
        <v>382</v>
      </c>
      <c r="C171" s="6">
        <v>-2642</v>
      </c>
      <c r="D171" s="6"/>
      <c r="E171" s="6">
        <v>-2642</v>
      </c>
    </row>
    <row r="172" spans="1:5" ht="12.75">
      <c r="A172" s="6" t="s">
        <v>345</v>
      </c>
      <c r="B172" s="17"/>
      <c r="C172" s="6"/>
      <c r="D172" s="6"/>
      <c r="E172" s="6"/>
    </row>
    <row r="173" spans="1:5" ht="12.75">
      <c r="A173" s="14" t="s">
        <v>394</v>
      </c>
      <c r="B173" s="17"/>
      <c r="C173" s="6">
        <v>106584</v>
      </c>
      <c r="D173" s="6">
        <v>158311</v>
      </c>
      <c r="E173" s="6">
        <v>-51727</v>
      </c>
    </row>
    <row r="174" spans="1:5" ht="12.75">
      <c r="A174" s="6" t="s">
        <v>346</v>
      </c>
      <c r="B174" s="17"/>
      <c r="C174" s="6"/>
      <c r="D174" s="6"/>
      <c r="E174" s="6"/>
    </row>
    <row r="175" spans="1:5" ht="12.75">
      <c r="A175" s="6" t="s">
        <v>347</v>
      </c>
      <c r="B175" s="17"/>
      <c r="C175" s="6"/>
      <c r="D175" s="6"/>
      <c r="E175" s="6"/>
    </row>
    <row r="176" spans="1:5" ht="12.75">
      <c r="A176" s="6" t="s">
        <v>348</v>
      </c>
      <c r="B176" s="17"/>
      <c r="C176" s="6"/>
      <c r="D176" s="6"/>
      <c r="E176" s="6"/>
    </row>
    <row r="177" spans="1:5" ht="12.75">
      <c r="A177" s="6" t="s">
        <v>349</v>
      </c>
      <c r="B177" s="17" t="s">
        <v>350</v>
      </c>
      <c r="C177" s="6"/>
      <c r="D177" s="6"/>
      <c r="E177" s="6"/>
    </row>
    <row r="178" spans="1:5" ht="12.75">
      <c r="A178" s="6" t="s">
        <v>351</v>
      </c>
      <c r="B178" s="17"/>
      <c r="C178" s="6"/>
      <c r="D178" s="6"/>
      <c r="E178" s="6"/>
    </row>
    <row r="179" spans="1:5" ht="12.75">
      <c r="A179" s="98" t="s">
        <v>386</v>
      </c>
      <c r="B179" s="17"/>
      <c r="C179" s="6"/>
      <c r="D179" s="6"/>
      <c r="E179" s="6"/>
    </row>
    <row r="180" spans="1:5" ht="12.75">
      <c r="A180" s="98" t="s">
        <v>387</v>
      </c>
      <c r="B180" s="17"/>
      <c r="C180" s="6"/>
      <c r="D180" s="6"/>
      <c r="E180" s="6"/>
    </row>
    <row r="181" spans="1:5" ht="12.75">
      <c r="A181" s="6" t="s">
        <v>354</v>
      </c>
      <c r="B181" s="17" t="s">
        <v>355</v>
      </c>
      <c r="C181" s="6"/>
      <c r="D181" s="6"/>
      <c r="E181" s="6"/>
    </row>
    <row r="182" spans="1:5" ht="12.75">
      <c r="A182" s="6" t="s">
        <v>356</v>
      </c>
      <c r="B182" s="17" t="s">
        <v>357</v>
      </c>
      <c r="C182" s="6"/>
      <c r="D182" s="6"/>
      <c r="E182" s="6"/>
    </row>
    <row r="183" spans="1:5" ht="12.75">
      <c r="A183" s="6" t="s">
        <v>358</v>
      </c>
      <c r="B183" s="17" t="s">
        <v>359</v>
      </c>
      <c r="C183" s="6"/>
      <c r="D183" s="6"/>
      <c r="E183" s="6"/>
    </row>
    <row r="184" spans="1:5" ht="12.75">
      <c r="A184" s="6" t="s">
        <v>360</v>
      </c>
      <c r="B184" s="17" t="s">
        <v>361</v>
      </c>
      <c r="C184" s="6"/>
      <c r="D184" s="6"/>
      <c r="E184" s="6"/>
    </row>
    <row r="185" spans="1:5" ht="25.5">
      <c r="A185" s="165" t="s">
        <v>362</v>
      </c>
      <c r="B185" s="17" t="s">
        <v>363</v>
      </c>
      <c r="C185" s="6">
        <v>106584</v>
      </c>
      <c r="D185" s="6"/>
      <c r="E185" s="6"/>
    </row>
    <row r="186" spans="1:5" ht="12.75">
      <c r="A186" s="14" t="s">
        <v>399</v>
      </c>
      <c r="B186" s="17"/>
      <c r="C186" s="6">
        <v>106584</v>
      </c>
      <c r="D186" s="6"/>
      <c r="E186" s="6"/>
    </row>
    <row r="193" spans="1:3" ht="12.75">
      <c r="A193" t="s">
        <v>240</v>
      </c>
      <c r="C193" t="s">
        <v>78</v>
      </c>
    </row>
    <row r="194" spans="1:3" ht="12.75">
      <c r="A194" t="s">
        <v>181</v>
      </c>
      <c r="C194" t="s">
        <v>151</v>
      </c>
    </row>
    <row r="195" ht="12.75">
      <c r="A195" s="8"/>
    </row>
  </sheetData>
  <sheetProtection/>
  <mergeCells count="2">
    <mergeCell ref="A3:E3"/>
    <mergeCell ref="D1:E1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Norka</dc:creator>
  <cp:keywords/>
  <dc:description/>
  <cp:lastModifiedBy>Dryanovo</cp:lastModifiedBy>
  <cp:lastPrinted>2015-01-28T07:18:53Z</cp:lastPrinted>
  <dcterms:created xsi:type="dcterms:W3CDTF">2011-01-29T10:24:52Z</dcterms:created>
  <dcterms:modified xsi:type="dcterms:W3CDTF">2015-01-06T11:10:47Z</dcterms:modified>
  <cp:category/>
  <cp:version/>
  <cp:contentType/>
  <cp:contentStatus/>
</cp:coreProperties>
</file>