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приходи" sheetId="1" r:id="rId1"/>
    <sheet name="разпоредители" sheetId="2" r:id="rId2"/>
    <sheet name="ОбА" sheetId="3" r:id="rId3"/>
    <sheet name="ИБСФ" sheetId="4" r:id="rId4"/>
    <sheet name="ИБСФ-2" sheetId="5" r:id="rId5"/>
    <sheet name="Лист1" sheetId="6" r:id="rId6"/>
  </sheets>
  <definedNames>
    <definedName name="_xlnm.Print_Titles" localSheetId="2">'ОбА'!$6:$8</definedName>
    <definedName name="_xlnm.Print_Titles" localSheetId="0">'приходи'!$9:$12</definedName>
  </definedNames>
  <calcPr fullCalcOnLoad="1"/>
</workbook>
</file>

<file path=xl/sharedStrings.xml><?xml version="1.0" encoding="utf-8"?>
<sst xmlns="http://schemas.openxmlformats.org/spreadsheetml/2006/main" count="443" uniqueCount="278">
  <si>
    <t>ОБЩИНА  ДРЯНОВО</t>
  </si>
  <si>
    <t>ПРИЛОЖЕНИЕ № 1</t>
  </si>
  <si>
    <t>НАИМЕНОВАНИЕ НА ПРИХОДИТЕ</t>
  </si>
  <si>
    <t>ПЪРВОНАЧАЛЕН</t>
  </si>
  <si>
    <t>ОКОНЧАТЕЛЕН</t>
  </si>
  <si>
    <t>ДЪРЖ.</t>
  </si>
  <si>
    <t>МЕСТНИ</t>
  </si>
  <si>
    <t>РЪСТ</t>
  </si>
  <si>
    <t>ОБЩО</t>
  </si>
  <si>
    <t>ПРИХ.</t>
  </si>
  <si>
    <t>к.11/к.2</t>
  </si>
  <si>
    <t>к.11/к.5</t>
  </si>
  <si>
    <t>к 11/к.8</t>
  </si>
  <si>
    <t>1.Б. ИМУЩЕСТВЕНИ ДАНЪЦИ</t>
  </si>
  <si>
    <t>1300 ИМУЩЕСТВЕНИ ДАНЪЦИ</t>
  </si>
  <si>
    <t>2. НЕДАНЪЧНИ ПРИХОДИ</t>
  </si>
  <si>
    <t>2700 ОБЩИНСКИ ТАКСИ</t>
  </si>
  <si>
    <t>2800 ГЛОБИ,САНКЦИИ И НАК.ЛИХВИ</t>
  </si>
  <si>
    <t>3600 ДРУГИ НЕДАН. ПРИХОДИ</t>
  </si>
  <si>
    <t xml:space="preserve">4100 ПРИХОДИ ОТ КОНЦЕСИИ </t>
  </si>
  <si>
    <t>ІІ. ВЗАИМООТНАШЕНИЯ С ЦБ В Т.Ч.</t>
  </si>
  <si>
    <t>5. ВЪЗСТАНОВ.СУБС.ЗА ЦБ /-/</t>
  </si>
  <si>
    <t>V. ФИНАНСИРАНЕ НА ДЕФИЦИТА</t>
  </si>
  <si>
    <t>1.ПОСТ.ОТ ПРОД.НА ДЯЛОВЕ И ДР.</t>
  </si>
  <si>
    <t>2.ВРЕМ.СЪХР.С-ВА И С-ВА НА РАЗП.</t>
  </si>
  <si>
    <t>3. ДРУГО ФИНАНСИРАНЕ</t>
  </si>
  <si>
    <t xml:space="preserve">                                ВСИЧКО :</t>
  </si>
  <si>
    <t>КМЕТ:………………………………………</t>
  </si>
  <si>
    <t>ПРИЛОЖЕНИЕ № 3</t>
  </si>
  <si>
    <t>ВСИЧКО:</t>
  </si>
  <si>
    <t>4600 ПОМОЩИ,ДАРЕНИЯ И ДР. ОТ ЧУЖБ.</t>
  </si>
  <si>
    <t>2000 ДРУГИ ДАНЪЦИ</t>
  </si>
  <si>
    <t>ДАНЪК ВЪРХУ ДОХОДИТЕ НА ФИЗ.ЛИЦА
ОКОНЧАТЕЛЕН ГОД. /ПАТЕНТЕН/ ДАНЪК</t>
  </si>
  <si>
    <t xml:space="preserve">                   /д-р Ив. Николов/</t>
  </si>
  <si>
    <t>ДИРЕКТОР ДИРЕКЦИЯ "ФСДМДТ":…………………………………</t>
  </si>
  <si>
    <t>РАЗПОРЕДИТЕЛИ С</t>
  </si>
  <si>
    <t xml:space="preserve">               ОКОНЧАТЕЛЕН                            </t>
  </si>
  <si>
    <t>ИЗПЪЛНЕНИЕ</t>
  </si>
  <si>
    <t>НЕРАЗПЛ.</t>
  </si>
  <si>
    <t>ДД</t>
  </si>
  <si>
    <t>ДДДМП</t>
  </si>
  <si>
    <t>МД</t>
  </si>
  <si>
    <t>РАЗХ.</t>
  </si>
  <si>
    <t>к14/к10</t>
  </si>
  <si>
    <t>к.14/к.2</t>
  </si>
  <si>
    <t>к.14/к.6</t>
  </si>
  <si>
    <t xml:space="preserve">    заплати</t>
  </si>
  <si>
    <t xml:space="preserve">    издръжка</t>
  </si>
  <si>
    <t>5.ОУ "Б. КИРО" Ц. ЛИВАДА</t>
  </si>
  <si>
    <t xml:space="preserve">РЕЗЕРВ </t>
  </si>
  <si>
    <t>ОБЩО:</t>
  </si>
  <si>
    <t xml:space="preserve">                                                                 /М. Ганева/</t>
  </si>
  <si>
    <t>ФУНКЦИИ И ДЕЙНОСТИ КЪМ 
ОБЩИНСКА АДМИНИСТРАЦИЯ</t>
  </si>
  <si>
    <t>к.17/к.5</t>
  </si>
  <si>
    <t>к.17/к.9</t>
  </si>
  <si>
    <t>І.ОБЩИ ДЪРЖАВНИ СЛУЖБИ</t>
  </si>
  <si>
    <t>ІІ.ОТБРАНА И СИГУРНОСТ</t>
  </si>
  <si>
    <t>ІІІ. ОБРАЗОВАНИЕ</t>
  </si>
  <si>
    <t>ІV.ЗДРАВЕОПАЗВАНЕ</t>
  </si>
  <si>
    <t>V.СОЦ.ОСИГУР., ПОДПОМ. И ГРИЖИ</t>
  </si>
  <si>
    <t>VІ.ЖИЛ.СТРОИТ., БКС И ОП. ОК.СРЕДА</t>
  </si>
  <si>
    <t>VІІ.ПОЧ.ДЕЛО,КУЛТУРА И РЕЛИГ.ДЕЙН.</t>
  </si>
  <si>
    <t>VІІІ.ИКОНОМ. ДЕЙНОСТИ И УСЛУГИ</t>
  </si>
  <si>
    <t xml:space="preserve">     БЮДЖЕТ 2008 Г.</t>
  </si>
  <si>
    <t>1. КОНТР.И ДЪРЖ.ОРГ. ПО ИЗБОРИТЕ</t>
  </si>
  <si>
    <t>4. МЕЖДУНАРОДНИ ПРОГРАМИ</t>
  </si>
  <si>
    <t>1. ЦЕЛОДНЕВНИ ДЕТСКИ ГРАДИНИ</t>
  </si>
  <si>
    <t>3111 ОБЩА ДОПЪЛВАЩА СУБСИДИЯ</t>
  </si>
  <si>
    <t>3112 ИЗРАВНИТЕЛНА СУБСИДИЯ</t>
  </si>
  <si>
    <t>6200 МЕЖДУ БЮДЖ. СМЕТКИ И ИБСФ</t>
  </si>
  <si>
    <t>2. ОБЩООБРАЗОВАТЕЛНИ УЧИЛИЩА</t>
  </si>
  <si>
    <t>3. ДРУГИ ДЕЙНОСТИ ПО ОБРАЗОВАНИЕТО</t>
  </si>
  <si>
    <t>1. ОБЩИНСКИ БОЛНИЦИ</t>
  </si>
  <si>
    <t>2. ДР. ДЕЙН. ПО ЗДРАВЕОПАЗВАНЕТО</t>
  </si>
  <si>
    <t>1. ПРОГРАМИ ЗА ВРЕМЕННА ЗАЕТОСТ</t>
  </si>
  <si>
    <t>5. ЗАЩИТЕНИ ЖИЛИЩА</t>
  </si>
  <si>
    <t>7. ДР.СЛУЖБИ И ДЕЙН.ПО СОЦ.ОСИГ.</t>
  </si>
  <si>
    <t>8. ДОМОВЕ ЗА ВЪЗРАСТНИ С ПСИХ.РАЗСТР.</t>
  </si>
  <si>
    <t>5. МЕЖДУНАРОДНИ ПРОГРАМИ</t>
  </si>
  <si>
    <t>2. МЕЖДУНАРОДНИ ПРОГРАМИ</t>
  </si>
  <si>
    <t>1. ОСВЕТЛЕНИЕ УЛИЦИ И ПЛОЩАДИ</t>
  </si>
  <si>
    <t>2. ДРУГИ ДЕЙН. ПО ЖИЛ. СТРОИТЕЛСТВО</t>
  </si>
  <si>
    <t>3. ОЗЕЛЕНЯВАНЕ</t>
  </si>
  <si>
    <t>6. ДРУГИ ДЕЙНОСТИ БЛАГОУСТР. И ООС</t>
  </si>
  <si>
    <t>1. ФИЗКУЛТУРА И СПОРТ</t>
  </si>
  <si>
    <t>3. ОРКЕСТРИ И АНСАМБЛИ</t>
  </si>
  <si>
    <t>2. ДРУГИ ДЕЙНОСТИ ТРАНСПОРТ</t>
  </si>
  <si>
    <t>1. СЕЛСКО, ГОРСКО СТОПАНСТВО</t>
  </si>
  <si>
    <t>3. УПР.,КОНТР.И РЕГ.ДЕЙН.ТРАНСП.И ПЪТ.</t>
  </si>
  <si>
    <t>4. ПОДДЪРЖАНЕ И РЕМОНТ ПЪТИЩА</t>
  </si>
  <si>
    <t>5. ДРУГИ ДЕЙНОСТИ ИКОНОМИКА</t>
  </si>
  <si>
    <t>1. ДРУГИ ДЕЙН. ПО ОТБРАНАТА</t>
  </si>
  <si>
    <t>2. ДРУГИ ДЕЙН. ПО ВЪТР. СИГУРНОСТ</t>
  </si>
  <si>
    <t>3. ОТБРАН.МОБИЛИЗАЦ.ПОДГОТОВКА</t>
  </si>
  <si>
    <t xml:space="preserve">2. ОБЩИНСКА АДМИНИСТРАЦИЯ </t>
  </si>
  <si>
    <t>3. ОБЩИНСКИ СЪВЕТ</t>
  </si>
  <si>
    <t>6. МЕЖДУНАРОДНИ ПРОГРАМИ</t>
  </si>
  <si>
    <t>4. ЧИСТОТА</t>
  </si>
  <si>
    <t>3. КЛУБОВЕ НА ПЕНСИОНЕРА</t>
  </si>
  <si>
    <t xml:space="preserve">                                                                /М. Ганева/</t>
  </si>
  <si>
    <t>СПРАВКА</t>
  </si>
  <si>
    <t>к17/к13</t>
  </si>
  <si>
    <t>в т.ч. КАПИТАЛОВИ РАЗХОДИ</t>
  </si>
  <si>
    <t>за разходите по функции и дейности към общинска администрация по бюджет 2009 г.</t>
  </si>
  <si>
    <t xml:space="preserve"> УТОЧНЕН ПЛАН 2008 Г.</t>
  </si>
  <si>
    <t xml:space="preserve">  ИЗПЪЛНЕНИЕ 2008 Г.</t>
  </si>
  <si>
    <t xml:space="preserve">     БЮДЖЕТ 2009 Г.</t>
  </si>
  <si>
    <t xml:space="preserve"> БЮДЖЕТ 2008 ГОД.</t>
  </si>
  <si>
    <t>ИЗПЪЛНЕНИЕ 31.12.2008</t>
  </si>
  <si>
    <t>ПРОЕКТ 2009 ГОД.</t>
  </si>
  <si>
    <r>
      <t>за разходите по разпоредители с бюджетни кредити по бюджет 2009 г</t>
    </r>
    <r>
      <rPr>
        <sz val="12"/>
        <rFont val="Tahoma"/>
        <family val="2"/>
      </rPr>
      <t>.</t>
    </r>
  </si>
  <si>
    <t>БЮДЖЕТ 2008 г.</t>
  </si>
  <si>
    <t>ПРОЕКТ 2009  г.</t>
  </si>
  <si>
    <t>1301 ДАНЪК В/У НЕДВИЖ. ИМОТИ</t>
  </si>
  <si>
    <t>1303 ДАНЪК В/У ПРЕВОЗНИТЕ СРЕДСТВА</t>
  </si>
  <si>
    <t>2401 ВНОСКИ ОТ ПРИХ. НА ДЪРЖ. (ОБЩ.) ПРЕДПРИЯТИЯ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</si>
  <si>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</si>
  <si>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</si>
  <si>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</si>
  <si>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2419 ПРИХОДИ ОТ ДРУГИ ЛИХВИ</t>
  </si>
  <si>
    <t>2701 ЗА ПОЛЗВАНЕ НА ДЕТСКИ ГРАДИНИ И ДР.ПО ОБРАЗ.</t>
  </si>
  <si>
    <t>2706 ЗА ПОЛ.НА ПОЛУДН.ДЕТСКИ ГРАДИНИ</t>
  </si>
  <si>
    <t>2707 ЗА БИТОВИ ОТПАДЪЦИ</t>
  </si>
  <si>
    <t>2709 ЗА ДОБИВ НА КАРИЕРНИ МАТЕРИАЛИ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</si>
  <si>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</si>
  <si>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</si>
  <si>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</si>
  <si>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</si>
  <si>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</si>
  <si>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</si>
  <si>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3611 ПОЛУЧЕНИ ЗАСТРАХОВАТЕЛНИ ОБЕЗЩЕТЕНИЯ ЗА ДМА</t>
  </si>
  <si>
    <t>3619 ДРУГИ НЕДАНЪЧНИ ПРИХОДИ</t>
  </si>
  <si>
    <t>3701 ВНЕСЕН ДДС</t>
  </si>
  <si>
    <t>4022 ПОСТЪПЛЕНИЯ ОТ ПРОДАЖБА НА СГРАДИ</t>
  </si>
  <si>
    <t>4040 ПОСТЪПЛЕНИЯ ОТ ПРОДАЖБА НА ЗЕМЯ</t>
  </si>
  <si>
    <t>4670 ДАРЕНИЯ, ПОМ. И ДР. БЕЗВЪЗМ. ПОЛ. СУМИ ОТ ЧУЖБИНА</t>
  </si>
  <si>
    <t>6101 ПОЛУЧЕНИ ТРАНСФЕРИ</t>
  </si>
  <si>
    <t>6102 ПРЕДОСТАВЕНИ ТРАНСФЕРИ</t>
  </si>
  <si>
    <t>6201 ПОЛУЧЕНИ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</si>
  <si>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</si>
  <si>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</si>
  <si>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</si>
  <si>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7600 ВРЕМЕННИ БЕЗЛИХВЕНИ ЗАЕМИ М/У БЮДЖ. И ИЗВЪНБЮДЖ.СМЕТКИ И ФОНДОВЕ</t>
  </si>
  <si>
    <t>7621 ПРЕДОСТАВЕНИ ЗАЕМИ</t>
  </si>
  <si>
    <t xml:space="preserve">                                                              /М. Ганева/</t>
  </si>
  <si>
    <t>2704 ЗА ПОЛЗВ.НА ДОМАШЕН СОЦИАЛЕН ПАТРОНАЖ И ОБЩ.СОЦИАЛНИ УСЛУГИ</t>
  </si>
  <si>
    <t>2702 ЗА ПОЛЗВАНЕ НА ДЕТСКИ ЯСЛИ И ДР. ПО ЗДРАВЕОПАЗВАНЕТО</t>
  </si>
  <si>
    <t>2408 ПРИХОДИ ОТ ЛИХВИ ПО ТЕКУЩИ БАНКОВИ СМЕТКИ</t>
  </si>
  <si>
    <t>2802 ГЛОБИ, САНКЦИИ, НЕУСТОЙКИ И ДР.</t>
  </si>
  <si>
    <t>1304 ДАНЪК ПРИ ПРИДОБИВАНЕ НА ИМУЩ. ПО ДАРЕНИЯ И ВЪЗМЕЗДЕН НАЧИН</t>
  </si>
  <si>
    <t>2400 ПРИХ. И ДОХ. ОТ СОБСТВЕНОСТ</t>
  </si>
  <si>
    <t>2705 ЗА ПОЛЗВАНЕ НА ПАЗАРИ, ТЪРЖИЩА И ДРУГИ</t>
  </si>
  <si>
    <t>3601 РЕАЛИЗИРАНИ КУРСОВИ РАЗЛИКИ ОТ ВАЛУТНИ ОПЕРАЦИИ</t>
  </si>
  <si>
    <t>3702 ВНЕСЕН ДАНЪК В/У ПРИХОДИ ОТ СТОП. ДЕЙНОСТ НА БЮДЖ. ПРЕДПРИЯТИЯ</t>
  </si>
  <si>
    <t>4000 ПРИХ.ОТ ПРОДАЖБА НА ОБЩ.ИМУЩ.</t>
  </si>
  <si>
    <t>4030 ПОСТЪПЛЕНИЯ ОТ ПРОДАЖБА НА НЕМАТЕРИАЛНИ АКТИВИ</t>
  </si>
  <si>
    <t>4500 ПОМОЩИ, ДАРЕНИЯ И ДР. ОТ СТР.</t>
  </si>
  <si>
    <t>4501 ДАРЕНИЯ, ПОМОЩИ И ДР. БЕЗВЪЗМ. ПОЛУЧЕНИ СУМИ ОТ СТРАНАТА</t>
  </si>
  <si>
    <r>
      <t xml:space="preserve">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С  П  Р  А  В  К  А</t>
    </r>
  </si>
  <si>
    <r>
      <t xml:space="preserve">                                                                                                                      </t>
    </r>
    <r>
      <rPr>
        <b/>
        <sz val="10"/>
        <rFont val="Tahoma"/>
        <family val="2"/>
      </rPr>
      <t>ЗА ПРИХОДИТЕ ПО БЮДЖЕТ 2009 ГОДИНА</t>
    </r>
  </si>
  <si>
    <t>ІІІ. ТРАНСФЕРИ ОТ/ЗА БЮДЖ. И ИБСФ</t>
  </si>
  <si>
    <t>3113 ЦЕЛЕВА СУБИДИЯ ЗА КАПИТАЛОВИ Р-ДИ</t>
  </si>
  <si>
    <t>3700 СЪБР. И ВНЕС. ДДС И ДР.ДАНЪЦИ</t>
  </si>
  <si>
    <t>3128 ДРУГИ ПОЛУЧЕНИ ОТ ОБЩИНИ ЦЕЛЕВИ ТРАНСФЕРИ (СУБВЕНЦИИ) ОТ ЦБ</t>
  </si>
  <si>
    <t>3118 ДРУГИ ПОЛУЧЕНИ ОТ ОБЩИНИ ЦЕЛЕВИ ТРАНСФЕРИ (СУБВЕНЦИИ) ОТ ЦБ</t>
  </si>
  <si>
    <t>6105 ТРАНСФЕРИ ОТ МТСП ПО ПРОГРАМИ ЗА ОСИГУРЯВАНЕ НА ЗАЕТОСТ</t>
  </si>
  <si>
    <t>6100 МЕЖДУ БЮДЖЕТНИ СМЕТКИ</t>
  </si>
  <si>
    <t>І. ИМУЩЕСТВЕНИ ДАНЪЦИ И 
НЕДАНЪЧНИ ПРИХОДИ</t>
  </si>
  <si>
    <t>9500 ДЕПОЗИТИ И СР-ВА ПО СМЕТКИ</t>
  </si>
  <si>
    <t>9501 ОСТАТ.ПО С/КИ ОТ ПРЕДХ.ПЕР.ЛВ.</t>
  </si>
  <si>
    <t>9502 ОСТАТ.ПО С/КИ ОТ ПРЕДХ.ПЕР.ВАЛ.</t>
  </si>
  <si>
    <t>9507 НАЛ.В ЛВ.ПО С/КИ В КРАЯ НА ПЕР.ЛВ.</t>
  </si>
  <si>
    <t>9508 НАЛ.В ЛВ.ПО С/КИ В КРАЯ НА ПЕР.ВАЛ.</t>
  </si>
  <si>
    <t>9513 ПРЕВОДИ В ПРОЦЕС НА СЕТЪЛМЕНТ</t>
  </si>
  <si>
    <t>ОПРР</t>
  </si>
  <si>
    <t>ОПЧР</t>
  </si>
  <si>
    <t>6301 Получени трансфери</t>
  </si>
  <si>
    <t>РАЗХОДИ</t>
  </si>
  <si>
    <t>ПРИХОДИ</t>
  </si>
  <si>
    <t>§ 0100 Заплати за персонал, нает по трудови правоотношения</t>
  </si>
  <si>
    <t>§ 0101 Заплати на персонал, зает по трудови правоотношения</t>
  </si>
  <si>
    <t>§ 0200 Други възнаграждения и плащания за персонала</t>
  </si>
  <si>
    <t>§ 0202 За персонал по извънтрудови правоотношения</t>
  </si>
  <si>
    <t>§ 0500 Задължителни осигур.вноски от работодател</t>
  </si>
  <si>
    <t>§ 0551 Осигурителни вноски от работодател за ДОО</t>
  </si>
  <si>
    <t>§ 0560 ЗОВ от работодател</t>
  </si>
  <si>
    <t>§ 0580 Вноски за допълн.задължетилно осигуряване от работод.</t>
  </si>
  <si>
    <t>§ 1000 Издръжка</t>
  </si>
  <si>
    <t>§ 1015 Материали</t>
  </si>
  <si>
    <t>§ 1016 Вода, горива и енергия</t>
  </si>
  <si>
    <t>§ 1013 Постелен инвентар и облекло</t>
  </si>
  <si>
    <t>§ 1020 Разходи за външни услуги</t>
  </si>
  <si>
    <t>§ 1051 Командировки в страната</t>
  </si>
  <si>
    <t>§ 1098 Др.некласифицирани в др. параграфи и подпараграфи</t>
  </si>
  <si>
    <t>§ 5200 Придобиване на ДМА</t>
  </si>
  <si>
    <t>§ 5100 Основен ремонт на ДМА</t>
  </si>
  <si>
    <t>6300 Трансфери м/у извънбюджетни сметки и фондове</t>
  </si>
  <si>
    <t>7600 Временни безлихвени заеми м/у бюджетни и извънбюджетни сметки и фондове</t>
  </si>
  <si>
    <t>7612 Погасени заеми</t>
  </si>
  <si>
    <t>9500 Депозити и средства по сметки</t>
  </si>
  <si>
    <t>9501 Остатък по сметки от предх.периоди лв.</t>
  </si>
  <si>
    <t>ПЛАН - СМЕТКА</t>
  </si>
  <si>
    <t>НА ИБС КЪМ НАЦИОНАЛЕН ФОНД</t>
  </si>
  <si>
    <t>ОП "РЕГИОНАЛНО РАЗВИТИЕ"</t>
  </si>
  <si>
    <t>ОП "ЧОВЕШКИ РЕСУРСИ"</t>
  </si>
  <si>
    <t>4. ПРЕВ.ДЕЙН.ЗА НАМАЛ.ВРЕДНИТЕ ПОСЛ. 
ОТ КРИЗИ, БЕДСТВИЯ И АВАРИИ</t>
  </si>
  <si>
    <t>5. ЛИКВ.ПОСЛ.ОТ БЕДСТВИЯ И АВАРИИ</t>
  </si>
  <si>
    <t>2. ДНЕВНИ ЦЕНТРОВЕ ЗА СТАРИ ХОРА</t>
  </si>
  <si>
    <t>4. ДНЕВНИ ЦЕНТРОВЕ</t>
  </si>
  <si>
    <t xml:space="preserve"> в т.ч. РЕЗЕРВ</t>
  </si>
  <si>
    <t>2. ЧИТАЛИЩА</t>
  </si>
  <si>
    <t>3. ИСТОРИЧЕСКИ МУЗЕЙ</t>
  </si>
  <si>
    <t>4. ОБРЕДНИ ДОМОВЕ И ЗАЛИ</t>
  </si>
  <si>
    <t>5. ДРУГИ ДЕЙНОСТИ КУЛТУРА</t>
  </si>
  <si>
    <t>в т.ч. РЕЗЕРВ</t>
  </si>
  <si>
    <t>в т.ч. 90 % субсидия</t>
  </si>
  <si>
    <t>9. ЦЕНТЪР ЗА СОЦ.РЕХАБ.И ИНТЕГР. /ЦОП/</t>
  </si>
  <si>
    <t>10. ПРЕХОДНИ ЖИЛИЩА</t>
  </si>
  <si>
    <t>ОБЩИНА ДРЯНОВО</t>
  </si>
  <si>
    <t>СМЕТКА "СПЕЦИАЛЕН ФОНД ЗА ИНВЕСТИЦИИ И ДЪЛГАТРАЙНИ АКТИВИ</t>
  </si>
  <si>
    <t xml:space="preserve">   КЪМ ОБЩИНИТЕ" ЧЛ.10 АЛ. 1 Т.3 ОТ ЗПСПК</t>
  </si>
  <si>
    <t>НАИМЕНОВАНИЕ НА ПРИХОДИТЕ И РАЗХОДИТЕ</t>
  </si>
  <si>
    <t>СУМА</t>
  </si>
  <si>
    <t>І.Приходи</t>
  </si>
  <si>
    <t xml:space="preserve">2. Собствени приходи                 </t>
  </si>
  <si>
    <t>3. Приходи от лихви</t>
  </si>
  <si>
    <t>4. Приходи от съучастия</t>
  </si>
  <si>
    <t>5. Приходи от приватиз.на дялове и акции</t>
  </si>
  <si>
    <t>6. Приходи от приватиз.на обособени обекти</t>
  </si>
  <si>
    <t>7. Други приходи</t>
  </si>
  <si>
    <t xml:space="preserve">                ВСИЧКО ПРИХОДИ</t>
  </si>
  <si>
    <t>ІІ.Разходи</t>
  </si>
  <si>
    <t>1. Разходи за трудови възнаграждения</t>
  </si>
  <si>
    <t>в т.ч. - за постоянен персонал</t>
  </si>
  <si>
    <t xml:space="preserve">         - за временен персонал</t>
  </si>
  <si>
    <t xml:space="preserve">         - за хонорари, граждански договори</t>
  </si>
  <si>
    <t>2. Осигурителни вноски</t>
  </si>
  <si>
    <t>3. За текуща поддръжка на материалната база</t>
  </si>
  <si>
    <t xml:space="preserve">     /отопление,осветление,телефон,текущ ремонт,</t>
  </si>
  <si>
    <t xml:space="preserve">     В и К,чистота и др. услуги./</t>
  </si>
  <si>
    <t>4. Доставка на материали, суровини, обзавеждане,</t>
  </si>
  <si>
    <t xml:space="preserve">    работно облекло и др.</t>
  </si>
  <si>
    <t>5. Придобиване на дълготрайни активи:</t>
  </si>
  <si>
    <t xml:space="preserve">    в т.ч. - основен ремонт</t>
  </si>
  <si>
    <t xml:space="preserve">             - придобиване на ДМА</t>
  </si>
  <si>
    <t>6. Други разходи - СБКО,командировки и външни услуги</t>
  </si>
  <si>
    <t xml:space="preserve">              ВСИЧКО РАЗХОДИ</t>
  </si>
  <si>
    <t xml:space="preserve">ЗА ПРИХОДИТЕ И РАЗХОДИТЕ ЗА 2009 ГОД. ПО ИЗВЪНБЮДЖЕТНАТА </t>
  </si>
  <si>
    <t>ІІІ. Остатък на 31.12.2009 год.</t>
  </si>
  <si>
    <t xml:space="preserve">1. Наличност на 01.01.2009 г.                                    </t>
  </si>
  <si>
    <t>ДИРЕКТОР ДИРЕКЦИЯ "ФСДМДТ":…………………</t>
  </si>
  <si>
    <t xml:space="preserve">                                                          /М. Ганева/</t>
  </si>
  <si>
    <t>КМЕТ:………………………………</t>
  </si>
  <si>
    <t xml:space="preserve">               /д-р Ив. Николов/</t>
  </si>
  <si>
    <t xml:space="preserve">                                                             /М. Ганева/                                       /д-р Ив. Николов/</t>
  </si>
  <si>
    <t>П Л А Н  С М Е Т К А</t>
  </si>
  <si>
    <t>2. СОУ "М. РАЙКОВИЧ"</t>
  </si>
  <si>
    <t>4. ОУ "В. АПРИЛОВ" ГОСТИЛИЦА</t>
  </si>
  <si>
    <t>5. ЦДГ "ДЕТЕЛИНА" с ПДГ</t>
  </si>
  <si>
    <t>6. ЦДГ Ц. ЛИВАДА</t>
  </si>
  <si>
    <t>7. ДЕТСКИ ЯСЛИ</t>
  </si>
  <si>
    <t>8. ДВД Дряново</t>
  </si>
  <si>
    <t>9. ДВПР с. Радовци</t>
  </si>
  <si>
    <t>10. Дом. социален патронаж</t>
  </si>
  <si>
    <t>11. ИСТОРИЧЕСКИ МУЗЕЙ</t>
  </si>
  <si>
    <t>12. ПГИ "РАЧО СТОЯНОВ"</t>
  </si>
  <si>
    <t>3. ОУ "СВ. СВ. КИРИЛ И МЕТОДИЙ"</t>
  </si>
  <si>
    <t>ДИРЕКТОР ДИРЕКЦИЯ "ФСДМДТ": ……………………….                    КМЕТ:……………………….</t>
  </si>
  <si>
    <t>1. ОБЩИНСКА АДМИНИСТРАЦИЯ И ДЕЙНОСТИТЕ КЪМ НЕЯ</t>
  </si>
  <si>
    <t>БЮДЖЕТНИ КРЕДИТИ</t>
  </si>
  <si>
    <t>ПРИЛОЖЕНИЕ № 2</t>
  </si>
  <si>
    <t>2700 Общински такси</t>
  </si>
  <si>
    <t>2704 За ползване на домашен соц. патронаж и общ.социални услуги</t>
  </si>
  <si>
    <t xml:space="preserve">ПРИЛОЖЕНИЕ № 7  </t>
  </si>
  <si>
    <t>ПРИЛОЖЕНИЕ № 8</t>
  </si>
  <si>
    <t xml:space="preserve">                                                                                                                 ПРИЛОЖЕНИЕ № 6</t>
  </si>
  <si>
    <t>7. ИЗГРАЖДАНЕ, РЕМОНТ И ПОДДЪРЖАНЕ
 НА УЛИЧНАТА МРЕЖА</t>
  </si>
  <si>
    <t>резерв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</si>
</sst>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7" xfId="0" applyFont="1" applyBorder="1" applyAlignment="1">
      <alignment horizontal="right" wrapText="1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Alignment="1">
      <alignment/>
    </xf>
    <xf numFmtId="2" fontId="7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left"/>
    </xf>
    <xf numFmtId="0" fontId="4" fillId="0" borderId="4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7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pane xSplit="1" ySplit="13" topLeftCell="B7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59" sqref="L59"/>
    </sheetView>
  </sheetViews>
  <sheetFormatPr defaultColWidth="9.140625" defaultRowHeight="12.75"/>
  <cols>
    <col min="1" max="1" width="39.8515625" style="23" customWidth="1"/>
    <col min="2" max="2" width="8.421875" style="0" customWidth="1"/>
    <col min="3" max="3" width="8.28125" style="0" customWidth="1"/>
    <col min="4" max="4" width="8.421875" style="0" customWidth="1"/>
    <col min="5" max="5" width="8.7109375" style="0" customWidth="1"/>
    <col min="6" max="6" width="8.57421875" style="0" customWidth="1"/>
    <col min="7" max="7" width="8.140625" style="0" customWidth="1"/>
    <col min="8" max="8" width="8.7109375" style="0" customWidth="1"/>
    <col min="9" max="9" width="8.421875" style="0" customWidth="1"/>
    <col min="10" max="10" width="8.28125" style="0" customWidth="1"/>
    <col min="11" max="11" width="8.57421875" style="0" customWidth="1"/>
    <col min="12" max="12" width="8.00390625" style="0" customWidth="1"/>
    <col min="13" max="13" width="8.28125" style="0" customWidth="1"/>
    <col min="14" max="14" width="7.8515625" style="0" customWidth="1"/>
    <col min="15" max="15" width="7.57421875" style="0" customWidth="1"/>
    <col min="16" max="16" width="7.421875" style="0" customWidth="1"/>
    <col min="17" max="17" width="9.57421875" style="0" bestFit="1" customWidth="1"/>
  </cols>
  <sheetData>
    <row r="1" spans="1:12" ht="12.75">
      <c r="A1" s="64" t="s">
        <v>0</v>
      </c>
      <c r="L1" t="s">
        <v>1</v>
      </c>
    </row>
    <row r="2" ht="12.75">
      <c r="A2" s="64"/>
    </row>
    <row r="3" ht="12.75">
      <c r="A3" s="64"/>
    </row>
    <row r="5" spans="1:8" ht="12.75">
      <c r="A5" s="23" t="s">
        <v>158</v>
      </c>
      <c r="F5" s="1"/>
      <c r="G5" s="1"/>
      <c r="H5" s="1"/>
    </row>
    <row r="6" ht="12.75">
      <c r="A6" s="23" t="s">
        <v>159</v>
      </c>
    </row>
    <row r="9" spans="1:16" ht="12.75">
      <c r="A9" s="65"/>
      <c r="B9" s="81" t="s">
        <v>107</v>
      </c>
      <c r="C9" s="82"/>
      <c r="D9" s="82"/>
      <c r="E9" s="82"/>
      <c r="F9" s="82"/>
      <c r="G9" s="82"/>
      <c r="H9" s="82"/>
      <c r="I9" s="82"/>
      <c r="J9" s="83"/>
      <c r="K9" s="81" t="s">
        <v>109</v>
      </c>
      <c r="L9" s="82"/>
      <c r="M9" s="83"/>
      <c r="N9" s="4"/>
      <c r="O9" s="4"/>
      <c r="P9" s="2"/>
    </row>
    <row r="10" spans="1:16" ht="12.75">
      <c r="A10" s="66" t="s">
        <v>2</v>
      </c>
      <c r="B10" s="81" t="s">
        <v>3</v>
      </c>
      <c r="C10" s="82"/>
      <c r="D10" s="83"/>
      <c r="E10" s="81" t="s">
        <v>4</v>
      </c>
      <c r="F10" s="82"/>
      <c r="G10" s="83"/>
      <c r="H10" s="81" t="s">
        <v>108</v>
      </c>
      <c r="I10" s="82"/>
      <c r="J10" s="83"/>
      <c r="K10" s="5"/>
      <c r="L10" s="2" t="s">
        <v>5</v>
      </c>
      <c r="M10" s="2" t="s">
        <v>6</v>
      </c>
      <c r="N10" s="6" t="s">
        <v>7</v>
      </c>
      <c r="O10" s="6" t="s">
        <v>7</v>
      </c>
      <c r="P10" s="6" t="s">
        <v>7</v>
      </c>
    </row>
    <row r="11" spans="1:16" ht="12.75">
      <c r="A11" s="67"/>
      <c r="B11" s="2" t="s">
        <v>8</v>
      </c>
      <c r="C11" s="2" t="s">
        <v>5</v>
      </c>
      <c r="D11" s="2" t="s">
        <v>6</v>
      </c>
      <c r="E11" s="2" t="s">
        <v>8</v>
      </c>
      <c r="F11" s="2" t="s">
        <v>5</v>
      </c>
      <c r="G11" s="2" t="s">
        <v>6</v>
      </c>
      <c r="H11" s="2" t="s">
        <v>8</v>
      </c>
      <c r="I11" s="2" t="s">
        <v>5</v>
      </c>
      <c r="J11" s="2" t="s">
        <v>6</v>
      </c>
      <c r="K11" s="7" t="s">
        <v>8</v>
      </c>
      <c r="L11" s="8" t="s">
        <v>9</v>
      </c>
      <c r="M11" s="8" t="s">
        <v>9</v>
      </c>
      <c r="N11" s="8" t="s">
        <v>10</v>
      </c>
      <c r="O11" s="8" t="s">
        <v>11</v>
      </c>
      <c r="P11" s="8" t="s">
        <v>12</v>
      </c>
    </row>
    <row r="12" spans="1:17" ht="12.75">
      <c r="A12" s="52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10">
        <v>12</v>
      </c>
      <c r="M12" s="9">
        <v>13</v>
      </c>
      <c r="N12" s="9">
        <v>14</v>
      </c>
      <c r="O12" s="9">
        <v>15</v>
      </c>
      <c r="P12" s="9">
        <v>16</v>
      </c>
      <c r="Q12" s="11"/>
    </row>
    <row r="13" spans="1:16" s="1" customFormat="1" ht="25.5">
      <c r="A13" s="37" t="s">
        <v>167</v>
      </c>
      <c r="B13" s="12">
        <f>B15+B21+B14</f>
        <v>1672967</v>
      </c>
      <c r="C13" s="12">
        <f>C15+C21+C14</f>
        <v>0</v>
      </c>
      <c r="D13" s="12">
        <f>D15+D21+D14</f>
        <v>1672967</v>
      </c>
      <c r="E13" s="12">
        <f aca="true" t="shared" si="0" ref="E13:J13">E15+E21+E14</f>
        <v>1897241</v>
      </c>
      <c r="F13" s="12">
        <f t="shared" si="0"/>
        <v>0</v>
      </c>
      <c r="G13" s="12">
        <f>G15+G21+G14</f>
        <v>1897241</v>
      </c>
      <c r="H13" s="12">
        <f t="shared" si="0"/>
        <v>1484173</v>
      </c>
      <c r="I13" s="12">
        <f t="shared" si="0"/>
        <v>0</v>
      </c>
      <c r="J13" s="12">
        <f t="shared" si="0"/>
        <v>1484173</v>
      </c>
      <c r="K13" s="12">
        <f>K15+K21+K14</f>
        <v>1734370</v>
      </c>
      <c r="L13" s="12">
        <f>L15+L21+L14</f>
        <v>16200</v>
      </c>
      <c r="M13" s="12">
        <f>M15+M21+M14</f>
        <v>1718170</v>
      </c>
      <c r="N13" s="13">
        <f aca="true" t="shared" si="1" ref="N13:N22">K13/B13*100</f>
        <v>103.67030551110692</v>
      </c>
      <c r="O13" s="13">
        <f>K13/E13*100</f>
        <v>91.41537632804688</v>
      </c>
      <c r="P13" s="13">
        <f>K13/H13*100</f>
        <v>116.85767090494168</v>
      </c>
    </row>
    <row r="14" spans="1:16" s="22" customFormat="1" ht="27.75" customHeight="1">
      <c r="A14" s="68" t="s">
        <v>32</v>
      </c>
      <c r="B14" s="20">
        <v>20000</v>
      </c>
      <c r="C14" s="20"/>
      <c r="D14" s="20">
        <v>20000</v>
      </c>
      <c r="E14" s="14">
        <f>F14+G14</f>
        <v>26500</v>
      </c>
      <c r="F14" s="20"/>
      <c r="G14" s="20">
        <v>26500</v>
      </c>
      <c r="H14" s="14">
        <f>I14+J14</f>
        <v>29459</v>
      </c>
      <c r="I14" s="20"/>
      <c r="J14" s="20">
        <v>29459</v>
      </c>
      <c r="K14" s="62">
        <f>M14+L14</f>
        <v>29000</v>
      </c>
      <c r="L14" s="21"/>
      <c r="M14" s="20">
        <v>29000</v>
      </c>
      <c r="N14" s="13">
        <f t="shared" si="1"/>
        <v>145</v>
      </c>
      <c r="O14" s="13">
        <v>0</v>
      </c>
      <c r="P14" s="13">
        <v>0</v>
      </c>
    </row>
    <row r="15" spans="1:16" ht="12.75">
      <c r="A15" s="55" t="s">
        <v>13</v>
      </c>
      <c r="B15" s="14">
        <f>B16+B20</f>
        <v>335000</v>
      </c>
      <c r="C15" s="14">
        <f>C16+C20</f>
        <v>0</v>
      </c>
      <c r="D15" s="14">
        <v>335000</v>
      </c>
      <c r="E15" s="14">
        <f aca="true" t="shared" si="2" ref="E15:M15">E16+E20</f>
        <v>421000</v>
      </c>
      <c r="F15" s="14">
        <f t="shared" si="2"/>
        <v>0</v>
      </c>
      <c r="G15" s="14">
        <f t="shared" si="2"/>
        <v>421000</v>
      </c>
      <c r="H15" s="14">
        <f t="shared" si="2"/>
        <v>465126</v>
      </c>
      <c r="I15" s="14">
        <f t="shared" si="2"/>
        <v>0</v>
      </c>
      <c r="J15" s="14">
        <f t="shared" si="2"/>
        <v>465126</v>
      </c>
      <c r="K15" s="14">
        <f t="shared" si="2"/>
        <v>453500</v>
      </c>
      <c r="L15" s="14">
        <f t="shared" si="2"/>
        <v>0</v>
      </c>
      <c r="M15" s="14">
        <f t="shared" si="2"/>
        <v>453500</v>
      </c>
      <c r="N15" s="15">
        <f t="shared" si="1"/>
        <v>135.3731343283582</v>
      </c>
      <c r="O15" s="13">
        <f>K15/E15*100</f>
        <v>107.71971496437054</v>
      </c>
      <c r="P15" s="16">
        <f aca="true" t="shared" si="3" ref="P15:P22">K15/H15*100</f>
        <v>97.50046224033917</v>
      </c>
    </row>
    <row r="16" spans="1:16" ht="12.75">
      <c r="A16" s="55" t="s">
        <v>14</v>
      </c>
      <c r="B16" s="14">
        <f>C16+D16</f>
        <v>335000</v>
      </c>
      <c r="C16" s="14"/>
      <c r="D16" s="14">
        <v>335000</v>
      </c>
      <c r="E16" s="14">
        <f>F16+G16</f>
        <v>421000</v>
      </c>
      <c r="F16" s="14"/>
      <c r="G16" s="14">
        <v>421000</v>
      </c>
      <c r="H16" s="14">
        <f>I16+J16</f>
        <v>455918</v>
      </c>
      <c r="I16" s="14"/>
      <c r="J16" s="14">
        <v>455918</v>
      </c>
      <c r="K16" s="14">
        <f>L16+M16</f>
        <v>453500</v>
      </c>
      <c r="L16" s="14"/>
      <c r="M16" s="14">
        <v>453500</v>
      </c>
      <c r="N16" s="15">
        <f t="shared" si="1"/>
        <v>135.3731343283582</v>
      </c>
      <c r="O16" s="13">
        <f>K16/E16*100</f>
        <v>107.71971496437054</v>
      </c>
      <c r="P16" s="16">
        <f t="shared" si="3"/>
        <v>99.46964147061533</v>
      </c>
    </row>
    <row r="17" spans="1:16" ht="12.75">
      <c r="A17" s="41" t="s">
        <v>113</v>
      </c>
      <c r="B17" s="14">
        <f>C17+D17</f>
        <v>90000</v>
      </c>
      <c r="C17" s="14"/>
      <c r="D17" s="14">
        <v>90000</v>
      </c>
      <c r="E17" s="14">
        <f>F17+G17</f>
        <v>96000</v>
      </c>
      <c r="F17" s="14"/>
      <c r="G17" s="14">
        <v>96000</v>
      </c>
      <c r="H17" s="14">
        <f>I17+J17</f>
        <v>105152</v>
      </c>
      <c r="I17" s="14"/>
      <c r="J17" s="14">
        <v>105152</v>
      </c>
      <c r="K17" s="14">
        <f>L17+M17</f>
        <v>106000</v>
      </c>
      <c r="L17" s="14"/>
      <c r="M17" s="14">
        <v>106000</v>
      </c>
      <c r="N17" s="15">
        <f t="shared" si="1"/>
        <v>117.77777777777779</v>
      </c>
      <c r="O17" s="13">
        <f>K17/E17*100</f>
        <v>110.41666666666667</v>
      </c>
      <c r="P17" s="16">
        <f t="shared" si="3"/>
        <v>100.80645161290323</v>
      </c>
    </row>
    <row r="18" spans="1:16" ht="12.75">
      <c r="A18" s="41" t="s">
        <v>114</v>
      </c>
      <c r="B18" s="14">
        <f>C18+D18</f>
        <v>85000</v>
      </c>
      <c r="C18" s="14"/>
      <c r="D18" s="14">
        <v>85000</v>
      </c>
      <c r="E18" s="14">
        <f>F18+G18</f>
        <v>134000</v>
      </c>
      <c r="F18" s="14"/>
      <c r="G18" s="14">
        <v>134000</v>
      </c>
      <c r="H18" s="14">
        <f>I18+J18</f>
        <v>147172</v>
      </c>
      <c r="I18" s="14"/>
      <c r="J18" s="14">
        <v>147172</v>
      </c>
      <c r="K18" s="14">
        <f>L18+M18</f>
        <v>147500</v>
      </c>
      <c r="L18" s="14"/>
      <c r="M18" s="14">
        <v>147500</v>
      </c>
      <c r="N18" s="15">
        <f t="shared" si="1"/>
        <v>173.52941176470588</v>
      </c>
      <c r="O18" s="13">
        <f>K18/E18*100</f>
        <v>110.07462686567165</v>
      </c>
      <c r="P18" s="16">
        <f t="shared" si="3"/>
        <v>100.22286848041746</v>
      </c>
    </row>
    <row r="19" spans="1:16" ht="25.5">
      <c r="A19" s="41" t="s">
        <v>149</v>
      </c>
      <c r="B19" s="14">
        <f>C19+D19</f>
        <v>160000</v>
      </c>
      <c r="C19" s="14"/>
      <c r="D19" s="14">
        <v>160000</v>
      </c>
      <c r="E19" s="14">
        <f>F19+G19</f>
        <v>191000</v>
      </c>
      <c r="F19" s="14"/>
      <c r="G19" s="14">
        <v>191000</v>
      </c>
      <c r="H19" s="14">
        <f>I19+J19</f>
        <v>203594</v>
      </c>
      <c r="I19" s="14"/>
      <c r="J19" s="14">
        <v>203594</v>
      </c>
      <c r="K19" s="14">
        <f>L19+M19</f>
        <v>200000</v>
      </c>
      <c r="L19" s="14"/>
      <c r="M19" s="14">
        <v>200000</v>
      </c>
      <c r="N19" s="15">
        <f t="shared" si="1"/>
        <v>125</v>
      </c>
      <c r="O19" s="13">
        <f>K19/E19*100</f>
        <v>104.71204188481676</v>
      </c>
      <c r="P19" s="16">
        <f t="shared" si="3"/>
        <v>98.23472204485397</v>
      </c>
    </row>
    <row r="20" spans="1:16" ht="12.75">
      <c r="A20" s="55" t="s">
        <v>31</v>
      </c>
      <c r="B20" s="14">
        <f>C20+D20</f>
        <v>0</v>
      </c>
      <c r="C20" s="14"/>
      <c r="D20" s="14"/>
      <c r="E20" s="14">
        <f>F20+G20</f>
        <v>0</v>
      </c>
      <c r="F20" s="14"/>
      <c r="G20" s="14">
        <v>0</v>
      </c>
      <c r="H20" s="14">
        <f>I20+J20</f>
        <v>9208</v>
      </c>
      <c r="I20" s="14"/>
      <c r="J20" s="14">
        <v>9208</v>
      </c>
      <c r="K20" s="14">
        <f>L20+M20</f>
        <v>0</v>
      </c>
      <c r="L20" s="14"/>
      <c r="M20" s="14">
        <v>0</v>
      </c>
      <c r="N20" s="15">
        <v>0</v>
      </c>
      <c r="O20" s="15">
        <v>0</v>
      </c>
      <c r="P20" s="16">
        <f t="shared" si="3"/>
        <v>0</v>
      </c>
    </row>
    <row r="21" spans="1:16" ht="12.75">
      <c r="A21" s="55" t="s">
        <v>15</v>
      </c>
      <c r="B21" s="14">
        <f>B22+B29+B43+B45+B52+B56+B57+B59+B49</f>
        <v>1317967</v>
      </c>
      <c r="C21" s="14">
        <f aca="true" t="shared" si="4" ref="C21:M21">C22+C29+C43+C45+C52+C56+C57+C59+C49</f>
        <v>0</v>
      </c>
      <c r="D21" s="14">
        <f t="shared" si="4"/>
        <v>1317967</v>
      </c>
      <c r="E21" s="14">
        <f t="shared" si="4"/>
        <v>1449741</v>
      </c>
      <c r="F21" s="14">
        <f t="shared" si="4"/>
        <v>0</v>
      </c>
      <c r="G21" s="14">
        <f t="shared" si="4"/>
        <v>1449741</v>
      </c>
      <c r="H21" s="14">
        <f t="shared" si="4"/>
        <v>989588</v>
      </c>
      <c r="I21" s="14">
        <f t="shared" si="4"/>
        <v>0</v>
      </c>
      <c r="J21" s="14">
        <f t="shared" si="4"/>
        <v>989588</v>
      </c>
      <c r="K21" s="14">
        <f>K22+K29+K43+K45+K52+K56+K57+K59+K49</f>
        <v>1251870</v>
      </c>
      <c r="L21" s="14">
        <f t="shared" si="4"/>
        <v>16200</v>
      </c>
      <c r="M21" s="14">
        <f t="shared" si="4"/>
        <v>1235670</v>
      </c>
      <c r="N21" s="15">
        <f t="shared" si="1"/>
        <v>94.98492754370936</v>
      </c>
      <c r="O21" s="15">
        <f>K21/E21*100</f>
        <v>86.35128619525833</v>
      </c>
      <c r="P21" s="16">
        <f t="shared" si="3"/>
        <v>126.50416132774447</v>
      </c>
    </row>
    <row r="22" spans="1:16" ht="12.75">
      <c r="A22" s="55" t="s">
        <v>150</v>
      </c>
      <c r="B22" s="14">
        <f>C22+D22</f>
        <v>81900</v>
      </c>
      <c r="C22" s="14"/>
      <c r="D22" s="14">
        <v>81900</v>
      </c>
      <c r="E22" s="14">
        <f>F22+G22</f>
        <v>87740</v>
      </c>
      <c r="F22" s="14"/>
      <c r="G22" s="14">
        <v>87740</v>
      </c>
      <c r="H22" s="14">
        <f>I22+J22</f>
        <v>90550</v>
      </c>
      <c r="I22" s="14"/>
      <c r="J22" s="14">
        <v>90550</v>
      </c>
      <c r="K22" s="14">
        <f>L22+M22</f>
        <v>85591</v>
      </c>
      <c r="L22" s="14">
        <v>5600</v>
      </c>
      <c r="M22" s="14">
        <v>79991</v>
      </c>
      <c r="N22" s="15">
        <f t="shared" si="1"/>
        <v>104.50671550671551</v>
      </c>
      <c r="O22" s="15">
        <f>K22/E22*100</f>
        <v>97.55071803054479</v>
      </c>
      <c r="P22" s="16">
        <f t="shared" si="3"/>
        <v>94.52346769740475</v>
      </c>
    </row>
    <row r="23" spans="1:16" ht="25.5">
      <c r="A23" s="41" t="s">
        <v>115</v>
      </c>
      <c r="B23" s="14">
        <f aca="true" t="shared" si="5" ref="B23:B28">C23+D23</f>
        <v>10700</v>
      </c>
      <c r="C23" s="14"/>
      <c r="D23" s="14">
        <v>10700</v>
      </c>
      <c r="E23" s="14">
        <f aca="true" t="shared" si="6" ref="E23:E28">F23+G23</f>
        <v>13100</v>
      </c>
      <c r="F23" s="14"/>
      <c r="G23" s="14">
        <v>13100</v>
      </c>
      <c r="H23" s="14">
        <f aca="true" t="shared" si="7" ref="H23:H28">I23+J23</f>
        <v>11449</v>
      </c>
      <c r="I23" s="14"/>
      <c r="J23" s="14">
        <v>11449</v>
      </c>
      <c r="K23" s="14">
        <f aca="true" t="shared" si="8" ref="K23:K28">L23+M23</f>
        <v>13100</v>
      </c>
      <c r="L23" s="14">
        <v>5600</v>
      </c>
      <c r="M23" s="14">
        <v>7500</v>
      </c>
      <c r="N23" s="15">
        <f aca="true" t="shared" si="9" ref="N23:N28">K23/B23*100</f>
        <v>122.42990654205607</v>
      </c>
      <c r="O23" s="15">
        <f aca="true" t="shared" si="10" ref="O23:O28">K23/E23*100</f>
        <v>100</v>
      </c>
      <c r="P23" s="16">
        <f aca="true" t="shared" si="11" ref="P23:P28">K23/H23*100</f>
        <v>114.42047340379074</v>
      </c>
    </row>
    <row r="24" spans="1:16" ht="25.5">
      <c r="A24" s="41" t="s">
        <v>116</v>
      </c>
      <c r="B24" s="14">
        <f t="shared" si="5"/>
        <v>6500</v>
      </c>
      <c r="C24" s="14"/>
      <c r="D24" s="14">
        <v>6500</v>
      </c>
      <c r="E24" s="14">
        <f t="shared" si="6"/>
        <v>8940</v>
      </c>
      <c r="F24" s="14"/>
      <c r="G24" s="14">
        <v>8940</v>
      </c>
      <c r="H24" s="14">
        <f t="shared" si="7"/>
        <v>9734</v>
      </c>
      <c r="I24" s="14"/>
      <c r="J24" s="14">
        <v>9734</v>
      </c>
      <c r="K24" s="14">
        <f t="shared" si="8"/>
        <v>3000</v>
      </c>
      <c r="L24" s="14"/>
      <c r="M24" s="14">
        <v>3000</v>
      </c>
      <c r="N24" s="15">
        <f t="shared" si="9"/>
        <v>46.15384615384615</v>
      </c>
      <c r="O24" s="15">
        <f t="shared" si="10"/>
        <v>33.557046979865774</v>
      </c>
      <c r="P24" s="16">
        <f t="shared" si="11"/>
        <v>30.819806862543665</v>
      </c>
    </row>
    <row r="25" spans="1:16" ht="12.75">
      <c r="A25" s="41" t="s">
        <v>117</v>
      </c>
      <c r="B25" s="14">
        <f t="shared" si="5"/>
        <v>61000</v>
      </c>
      <c r="C25" s="14"/>
      <c r="D25" s="14">
        <v>61000</v>
      </c>
      <c r="E25" s="14">
        <f t="shared" si="6"/>
        <v>62000</v>
      </c>
      <c r="F25" s="14"/>
      <c r="G25" s="14">
        <v>62000</v>
      </c>
      <c r="H25" s="14">
        <f t="shared" si="7"/>
        <v>66986</v>
      </c>
      <c r="I25" s="14"/>
      <c r="J25" s="14">
        <v>66986</v>
      </c>
      <c r="K25" s="14">
        <f t="shared" si="8"/>
        <v>67000</v>
      </c>
      <c r="L25" s="14"/>
      <c r="M25" s="14">
        <v>67000</v>
      </c>
      <c r="N25" s="15">
        <f t="shared" si="9"/>
        <v>109.8360655737705</v>
      </c>
      <c r="O25" s="15">
        <f t="shared" si="10"/>
        <v>108.06451612903226</v>
      </c>
      <c r="P25" s="16">
        <f t="shared" si="11"/>
        <v>100.02089988952916</v>
      </c>
    </row>
    <row r="26" spans="1:16" ht="12.75">
      <c r="A26" s="41" t="s">
        <v>118</v>
      </c>
      <c r="B26" s="14">
        <f t="shared" si="5"/>
        <v>1100</v>
      </c>
      <c r="C26" s="14"/>
      <c r="D26" s="14">
        <v>1100</v>
      </c>
      <c r="E26" s="14">
        <f t="shared" si="6"/>
        <v>1100</v>
      </c>
      <c r="F26" s="14"/>
      <c r="G26" s="14">
        <v>1100</v>
      </c>
      <c r="H26" s="14">
        <f t="shared" si="7"/>
        <v>391</v>
      </c>
      <c r="I26" s="14"/>
      <c r="J26" s="14">
        <v>391</v>
      </c>
      <c r="K26" s="14">
        <f t="shared" si="8"/>
        <v>391</v>
      </c>
      <c r="L26" s="14"/>
      <c r="M26" s="14">
        <v>391</v>
      </c>
      <c r="N26" s="15">
        <f t="shared" si="9"/>
        <v>35.54545454545455</v>
      </c>
      <c r="O26" s="15">
        <f t="shared" si="10"/>
        <v>35.54545454545455</v>
      </c>
      <c r="P26" s="16">
        <f t="shared" si="11"/>
        <v>100</v>
      </c>
    </row>
    <row r="27" spans="1:16" ht="25.5">
      <c r="A27" s="41" t="s">
        <v>147</v>
      </c>
      <c r="B27" s="14">
        <f t="shared" si="5"/>
        <v>2000</v>
      </c>
      <c r="C27" s="14"/>
      <c r="D27" s="14">
        <v>2000</v>
      </c>
      <c r="E27" s="14">
        <f t="shared" si="6"/>
        <v>2000</v>
      </c>
      <c r="F27" s="14"/>
      <c r="G27" s="14">
        <v>2000</v>
      </c>
      <c r="H27" s="14">
        <f t="shared" si="7"/>
        <v>1968</v>
      </c>
      <c r="I27" s="14"/>
      <c r="J27" s="14">
        <v>1968</v>
      </c>
      <c r="K27" s="14">
        <f t="shared" si="8"/>
        <v>2000</v>
      </c>
      <c r="L27" s="14"/>
      <c r="M27" s="14">
        <v>2000</v>
      </c>
      <c r="N27" s="15">
        <f t="shared" si="9"/>
        <v>100</v>
      </c>
      <c r="O27" s="15">
        <f t="shared" si="10"/>
        <v>100</v>
      </c>
      <c r="P27" s="16">
        <f t="shared" si="11"/>
        <v>101.62601626016261</v>
      </c>
    </row>
    <row r="28" spans="1:16" ht="12.75">
      <c r="A28" s="41" t="s">
        <v>119</v>
      </c>
      <c r="B28" s="14">
        <f t="shared" si="5"/>
        <v>600</v>
      </c>
      <c r="C28" s="14"/>
      <c r="D28" s="14">
        <v>600</v>
      </c>
      <c r="E28" s="14">
        <f t="shared" si="6"/>
        <v>600</v>
      </c>
      <c r="F28" s="14"/>
      <c r="G28" s="14">
        <v>600</v>
      </c>
      <c r="H28" s="14">
        <f t="shared" si="7"/>
        <v>22</v>
      </c>
      <c r="I28" s="14"/>
      <c r="J28" s="14">
        <v>22</v>
      </c>
      <c r="K28" s="14">
        <f t="shared" si="8"/>
        <v>100</v>
      </c>
      <c r="L28" s="14"/>
      <c r="M28" s="14">
        <v>100</v>
      </c>
      <c r="N28" s="15">
        <f t="shared" si="9"/>
        <v>16.666666666666664</v>
      </c>
      <c r="O28" s="15">
        <f t="shared" si="10"/>
        <v>16.666666666666664</v>
      </c>
      <c r="P28" s="16">
        <f t="shared" si="11"/>
        <v>454.54545454545456</v>
      </c>
    </row>
    <row r="29" spans="1:16" ht="12.75">
      <c r="A29" s="55" t="s">
        <v>16</v>
      </c>
      <c r="B29" s="14">
        <f>C29+D29</f>
        <v>615283</v>
      </c>
      <c r="C29" s="14"/>
      <c r="D29" s="14">
        <v>615283</v>
      </c>
      <c r="E29" s="14">
        <f aca="true" t="shared" si="12" ref="E29:E60">F29+G29</f>
        <v>722900</v>
      </c>
      <c r="F29" s="14"/>
      <c r="G29" s="14">
        <v>722900</v>
      </c>
      <c r="H29" s="14">
        <f aca="true" t="shared" si="13" ref="H29:H60">I29+J29</f>
        <v>750593</v>
      </c>
      <c r="I29" s="14"/>
      <c r="J29" s="14">
        <v>750593</v>
      </c>
      <c r="K29" s="14">
        <f aca="true" t="shared" si="14" ref="K29:K60">L29+M29</f>
        <v>604500</v>
      </c>
      <c r="L29" s="14"/>
      <c r="M29" s="14">
        <v>604500</v>
      </c>
      <c r="N29" s="15">
        <f>K29/B29*100</f>
        <v>98.24747311399796</v>
      </c>
      <c r="O29" s="15">
        <f>K29/E29*100</f>
        <v>83.62152441554849</v>
      </c>
      <c r="P29" s="16">
        <f>K29/H29*100</f>
        <v>80.536322614253</v>
      </c>
    </row>
    <row r="30" spans="1:16" ht="25.5">
      <c r="A30" s="41" t="s">
        <v>120</v>
      </c>
      <c r="B30" s="14">
        <f aca="true" t="shared" si="15" ref="B30:B42">C30+D30</f>
        <v>43000</v>
      </c>
      <c r="C30" s="14"/>
      <c r="D30" s="14">
        <v>43000</v>
      </c>
      <c r="E30" s="14">
        <f t="shared" si="12"/>
        <v>43000</v>
      </c>
      <c r="F30" s="14"/>
      <c r="G30" s="14">
        <v>43000</v>
      </c>
      <c r="H30" s="14">
        <f t="shared" si="13"/>
        <v>44805</v>
      </c>
      <c r="I30" s="14"/>
      <c r="J30" s="14">
        <v>44805</v>
      </c>
      <c r="K30" s="14">
        <f t="shared" si="14"/>
        <v>44000</v>
      </c>
      <c r="L30" s="14"/>
      <c r="M30" s="14">
        <v>44000</v>
      </c>
      <c r="N30" s="15">
        <f aca="true" t="shared" si="16" ref="N30:N42">K30/B30*100</f>
        <v>102.32558139534885</v>
      </c>
      <c r="O30" s="15">
        <f aca="true" t="shared" si="17" ref="O30:O42">K30/E30*100</f>
        <v>102.32558139534885</v>
      </c>
      <c r="P30" s="16">
        <f aca="true" t="shared" si="18" ref="P30:P42">K30/H30*100</f>
        <v>98.20332552170517</v>
      </c>
    </row>
    <row r="31" spans="1:16" ht="25.5">
      <c r="A31" s="41" t="s">
        <v>146</v>
      </c>
      <c r="B31" s="14">
        <f t="shared" si="15"/>
        <v>12000</v>
      </c>
      <c r="C31" s="14"/>
      <c r="D31" s="14">
        <v>12000</v>
      </c>
      <c r="E31" s="14">
        <f t="shared" si="12"/>
        <v>12000</v>
      </c>
      <c r="F31" s="14"/>
      <c r="G31" s="14">
        <v>12000</v>
      </c>
      <c r="H31" s="14">
        <f t="shared" si="13"/>
        <v>11201</v>
      </c>
      <c r="I31" s="14"/>
      <c r="J31" s="14">
        <v>11201</v>
      </c>
      <c r="K31" s="14">
        <f t="shared" si="14"/>
        <v>12000</v>
      </c>
      <c r="L31" s="14"/>
      <c r="M31" s="14">
        <v>12000</v>
      </c>
      <c r="N31" s="15">
        <f t="shared" si="16"/>
        <v>100</v>
      </c>
      <c r="O31" s="15">
        <f t="shared" si="17"/>
        <v>100</v>
      </c>
      <c r="P31" s="16">
        <f t="shared" si="18"/>
        <v>107.13329167038657</v>
      </c>
    </row>
    <row r="32" spans="1:16" ht="25.5">
      <c r="A32" s="41" t="s">
        <v>145</v>
      </c>
      <c r="B32" s="14">
        <f t="shared" si="15"/>
        <v>24000</v>
      </c>
      <c r="C32" s="14"/>
      <c r="D32" s="14">
        <v>24000</v>
      </c>
      <c r="E32" s="14">
        <f t="shared" si="12"/>
        <v>24000</v>
      </c>
      <c r="F32" s="14"/>
      <c r="G32" s="14">
        <v>24000</v>
      </c>
      <c r="H32" s="14">
        <f t="shared" si="13"/>
        <v>18067</v>
      </c>
      <c r="I32" s="14"/>
      <c r="J32" s="14">
        <v>18067</v>
      </c>
      <c r="K32" s="14">
        <f t="shared" si="14"/>
        <v>19000</v>
      </c>
      <c r="L32" s="14"/>
      <c r="M32" s="14">
        <v>19000</v>
      </c>
      <c r="N32" s="15">
        <f t="shared" si="16"/>
        <v>79.16666666666666</v>
      </c>
      <c r="O32" s="15">
        <f t="shared" si="17"/>
        <v>79.16666666666666</v>
      </c>
      <c r="P32" s="16">
        <f t="shared" si="18"/>
        <v>105.16411136325898</v>
      </c>
    </row>
    <row r="33" spans="1:16" ht="25.5">
      <c r="A33" s="41" t="s">
        <v>151</v>
      </c>
      <c r="B33" s="14">
        <f t="shared" si="15"/>
        <v>12000</v>
      </c>
      <c r="C33" s="14"/>
      <c r="D33" s="14">
        <v>12000</v>
      </c>
      <c r="E33" s="14">
        <f t="shared" si="12"/>
        <v>18000</v>
      </c>
      <c r="F33" s="14"/>
      <c r="G33" s="14">
        <v>18000</v>
      </c>
      <c r="H33" s="14">
        <f t="shared" si="13"/>
        <v>18727</v>
      </c>
      <c r="I33" s="14"/>
      <c r="J33" s="14">
        <v>18727</v>
      </c>
      <c r="K33" s="14">
        <f t="shared" si="14"/>
        <v>19000</v>
      </c>
      <c r="L33" s="14"/>
      <c r="M33" s="14">
        <v>19000</v>
      </c>
      <c r="N33" s="15">
        <f t="shared" si="16"/>
        <v>158.33333333333331</v>
      </c>
      <c r="O33" s="15">
        <f t="shared" si="17"/>
        <v>105.55555555555556</v>
      </c>
      <c r="P33" s="16">
        <f t="shared" si="18"/>
        <v>101.4577882202168</v>
      </c>
    </row>
    <row r="34" spans="1:16" ht="12.75">
      <c r="A34" s="41" t="s">
        <v>121</v>
      </c>
      <c r="B34" s="14">
        <f t="shared" si="15"/>
        <v>1700</v>
      </c>
      <c r="C34" s="14"/>
      <c r="D34" s="14">
        <v>1700</v>
      </c>
      <c r="E34" s="14">
        <f t="shared" si="12"/>
        <v>1700</v>
      </c>
      <c r="F34" s="14"/>
      <c r="G34" s="14">
        <v>1700</v>
      </c>
      <c r="H34" s="14">
        <f t="shared" si="13"/>
        <v>1895</v>
      </c>
      <c r="I34" s="14"/>
      <c r="J34" s="14">
        <v>1895</v>
      </c>
      <c r="K34" s="14">
        <f t="shared" si="14"/>
        <v>1800</v>
      </c>
      <c r="L34" s="14"/>
      <c r="M34" s="14">
        <v>1800</v>
      </c>
      <c r="N34" s="15">
        <f t="shared" si="16"/>
        <v>105.88235294117648</v>
      </c>
      <c r="O34" s="15">
        <f t="shared" si="17"/>
        <v>105.88235294117648</v>
      </c>
      <c r="P34" s="16">
        <f t="shared" si="18"/>
        <v>94.9868073878628</v>
      </c>
    </row>
    <row r="35" spans="1:16" ht="12.75">
      <c r="A35" s="41" t="s">
        <v>122</v>
      </c>
      <c r="B35" s="14">
        <f t="shared" si="15"/>
        <v>420383</v>
      </c>
      <c r="C35" s="14"/>
      <c r="D35" s="14">
        <v>420383</v>
      </c>
      <c r="E35" s="14">
        <f t="shared" si="12"/>
        <v>520000</v>
      </c>
      <c r="F35" s="14"/>
      <c r="G35" s="14">
        <v>520000</v>
      </c>
      <c r="H35" s="14">
        <f t="shared" si="13"/>
        <v>570982</v>
      </c>
      <c r="I35" s="14"/>
      <c r="J35" s="14">
        <v>570982</v>
      </c>
      <c r="K35" s="14">
        <f t="shared" si="14"/>
        <v>420000</v>
      </c>
      <c r="L35" s="14"/>
      <c r="M35" s="14">
        <v>420000</v>
      </c>
      <c r="N35" s="15">
        <f t="shared" si="16"/>
        <v>99.9088926050768</v>
      </c>
      <c r="O35" s="15">
        <f t="shared" si="17"/>
        <v>80.76923076923077</v>
      </c>
      <c r="P35" s="16">
        <f t="shared" si="18"/>
        <v>73.557485174664</v>
      </c>
    </row>
    <row r="36" spans="1:16" ht="12.75">
      <c r="A36" s="41" t="s">
        <v>123</v>
      </c>
      <c r="B36" s="14">
        <f t="shared" si="15"/>
        <v>10000</v>
      </c>
      <c r="C36" s="14"/>
      <c r="D36" s="14">
        <v>10000</v>
      </c>
      <c r="E36" s="14">
        <f t="shared" si="12"/>
        <v>10000</v>
      </c>
      <c r="F36" s="14"/>
      <c r="G36" s="14">
        <v>10000</v>
      </c>
      <c r="H36" s="14">
        <f t="shared" si="13"/>
        <v>0</v>
      </c>
      <c r="I36" s="14"/>
      <c r="J36" s="14">
        <v>0</v>
      </c>
      <c r="K36" s="14">
        <f t="shared" si="14"/>
        <v>0</v>
      </c>
      <c r="L36" s="14"/>
      <c r="M36" s="14">
        <v>0</v>
      </c>
      <c r="N36" s="15">
        <f t="shared" si="16"/>
        <v>0</v>
      </c>
      <c r="O36" s="15">
        <f t="shared" si="17"/>
        <v>0</v>
      </c>
      <c r="P36" s="16">
        <v>0</v>
      </c>
    </row>
    <row r="37" spans="1:16" ht="12.75">
      <c r="A37" s="41" t="s">
        <v>124</v>
      </c>
      <c r="B37" s="14">
        <f t="shared" si="15"/>
        <v>41000</v>
      </c>
      <c r="C37" s="14"/>
      <c r="D37" s="14">
        <v>41000</v>
      </c>
      <c r="E37" s="14">
        <f t="shared" si="12"/>
        <v>41000</v>
      </c>
      <c r="F37" s="14"/>
      <c r="G37" s="14">
        <v>41000</v>
      </c>
      <c r="H37" s="14">
        <f t="shared" si="13"/>
        <v>34983</v>
      </c>
      <c r="I37" s="14"/>
      <c r="J37" s="14">
        <v>34983</v>
      </c>
      <c r="K37" s="14">
        <f t="shared" si="14"/>
        <v>36000</v>
      </c>
      <c r="L37" s="14"/>
      <c r="M37" s="14">
        <v>36000</v>
      </c>
      <c r="N37" s="15">
        <f t="shared" si="16"/>
        <v>87.8048780487805</v>
      </c>
      <c r="O37" s="15">
        <f t="shared" si="17"/>
        <v>87.8048780487805</v>
      </c>
      <c r="P37" s="16">
        <f t="shared" si="18"/>
        <v>102.90712631849756</v>
      </c>
    </row>
    <row r="38" spans="1:16" ht="12.75">
      <c r="A38" s="41" t="s">
        <v>125</v>
      </c>
      <c r="B38" s="14">
        <f t="shared" si="15"/>
        <v>29000</v>
      </c>
      <c r="C38" s="14"/>
      <c r="D38" s="14">
        <v>29000</v>
      </c>
      <c r="E38" s="14">
        <f t="shared" si="12"/>
        <v>29000</v>
      </c>
      <c r="F38" s="14"/>
      <c r="G38" s="14">
        <v>29000</v>
      </c>
      <c r="H38" s="14">
        <f t="shared" si="13"/>
        <v>30342</v>
      </c>
      <c r="I38" s="14"/>
      <c r="J38" s="14">
        <v>30342</v>
      </c>
      <c r="K38" s="14">
        <f t="shared" si="14"/>
        <v>30500</v>
      </c>
      <c r="L38" s="14"/>
      <c r="M38" s="14">
        <v>30500</v>
      </c>
      <c r="N38" s="15">
        <f t="shared" si="16"/>
        <v>105.17241379310344</v>
      </c>
      <c r="O38" s="15">
        <f t="shared" si="17"/>
        <v>105.17241379310344</v>
      </c>
      <c r="P38" s="16">
        <f t="shared" si="18"/>
        <v>100.52073034078175</v>
      </c>
    </row>
    <row r="39" spans="1:16" ht="12.75">
      <c r="A39" s="41" t="s">
        <v>126</v>
      </c>
      <c r="B39" s="14">
        <f t="shared" si="15"/>
        <v>1700</v>
      </c>
      <c r="C39" s="14"/>
      <c r="D39" s="14">
        <v>1700</v>
      </c>
      <c r="E39" s="14">
        <f t="shared" si="12"/>
        <v>1700</v>
      </c>
      <c r="F39" s="14"/>
      <c r="G39" s="14">
        <v>1700</v>
      </c>
      <c r="H39" s="14">
        <f t="shared" si="13"/>
        <v>1380</v>
      </c>
      <c r="I39" s="14"/>
      <c r="J39" s="14">
        <v>1380</v>
      </c>
      <c r="K39" s="14">
        <f t="shared" si="14"/>
        <v>1500</v>
      </c>
      <c r="L39" s="14"/>
      <c r="M39" s="14">
        <v>1500</v>
      </c>
      <c r="N39" s="15">
        <f t="shared" si="16"/>
        <v>88.23529411764706</v>
      </c>
      <c r="O39" s="15">
        <f t="shared" si="17"/>
        <v>88.23529411764706</v>
      </c>
      <c r="P39" s="16">
        <f t="shared" si="18"/>
        <v>108.69565217391303</v>
      </c>
    </row>
    <row r="40" spans="1:16" ht="12.75">
      <c r="A40" s="41" t="s">
        <v>127</v>
      </c>
      <c r="B40" s="14">
        <f t="shared" si="15"/>
        <v>17000</v>
      </c>
      <c r="C40" s="14"/>
      <c r="D40" s="14">
        <v>17000</v>
      </c>
      <c r="E40" s="14">
        <f t="shared" si="12"/>
        <v>17000</v>
      </c>
      <c r="F40" s="14"/>
      <c r="G40" s="14">
        <v>17000</v>
      </c>
      <c r="H40" s="14">
        <f t="shared" si="13"/>
        <v>13326</v>
      </c>
      <c r="I40" s="14"/>
      <c r="J40" s="14">
        <v>13326</v>
      </c>
      <c r="K40" s="14">
        <f t="shared" si="14"/>
        <v>15000</v>
      </c>
      <c r="L40" s="14"/>
      <c r="M40" s="14">
        <v>15000</v>
      </c>
      <c r="N40" s="15">
        <f t="shared" si="16"/>
        <v>88.23529411764706</v>
      </c>
      <c r="O40" s="15">
        <f t="shared" si="17"/>
        <v>88.23529411764706</v>
      </c>
      <c r="P40" s="16">
        <f t="shared" si="18"/>
        <v>112.56190904997749</v>
      </c>
    </row>
    <row r="41" spans="1:16" ht="12.75">
      <c r="A41" s="41" t="s">
        <v>128</v>
      </c>
      <c r="B41" s="14">
        <f t="shared" si="15"/>
        <v>2500</v>
      </c>
      <c r="C41" s="14"/>
      <c r="D41" s="14">
        <v>2500</v>
      </c>
      <c r="E41" s="14">
        <f t="shared" si="12"/>
        <v>2500</v>
      </c>
      <c r="F41" s="14"/>
      <c r="G41" s="14">
        <v>2500</v>
      </c>
      <c r="H41" s="14">
        <f t="shared" si="13"/>
        <v>1240</v>
      </c>
      <c r="I41" s="14"/>
      <c r="J41" s="14">
        <v>1240</v>
      </c>
      <c r="K41" s="14">
        <f t="shared" si="14"/>
        <v>1500</v>
      </c>
      <c r="L41" s="14"/>
      <c r="M41" s="14">
        <v>1500</v>
      </c>
      <c r="N41" s="15">
        <f t="shared" si="16"/>
        <v>60</v>
      </c>
      <c r="O41" s="15">
        <f t="shared" si="17"/>
        <v>60</v>
      </c>
      <c r="P41" s="16">
        <f t="shared" si="18"/>
        <v>120.96774193548387</v>
      </c>
    </row>
    <row r="42" spans="1:16" ht="12.75">
      <c r="A42" s="41" t="s">
        <v>129</v>
      </c>
      <c r="B42" s="14">
        <f t="shared" si="15"/>
        <v>1000</v>
      </c>
      <c r="C42" s="14"/>
      <c r="D42" s="14">
        <v>1000</v>
      </c>
      <c r="E42" s="14">
        <f t="shared" si="12"/>
        <v>3000</v>
      </c>
      <c r="F42" s="14"/>
      <c r="G42" s="14">
        <v>3000</v>
      </c>
      <c r="H42" s="14">
        <f t="shared" si="13"/>
        <v>3645</v>
      </c>
      <c r="I42" s="14"/>
      <c r="J42" s="14">
        <v>3645</v>
      </c>
      <c r="K42" s="14">
        <f t="shared" si="14"/>
        <v>4200</v>
      </c>
      <c r="L42" s="14"/>
      <c r="M42" s="14">
        <v>4200</v>
      </c>
      <c r="N42" s="15">
        <f t="shared" si="16"/>
        <v>420</v>
      </c>
      <c r="O42" s="15">
        <f t="shared" si="17"/>
        <v>140</v>
      </c>
      <c r="P42" s="16">
        <f t="shared" si="18"/>
        <v>115.22633744855968</v>
      </c>
    </row>
    <row r="43" spans="1:16" ht="12.75">
      <c r="A43" s="55" t="s">
        <v>17</v>
      </c>
      <c r="B43" s="14">
        <f aca="true" t="shared" si="19" ref="B43:B60">C43+D43</f>
        <v>15000</v>
      </c>
      <c r="C43" s="14"/>
      <c r="D43" s="14">
        <v>15000</v>
      </c>
      <c r="E43" s="14">
        <f t="shared" si="12"/>
        <v>15000</v>
      </c>
      <c r="F43" s="14"/>
      <c r="G43" s="14">
        <v>15000</v>
      </c>
      <c r="H43" s="14">
        <f t="shared" si="13"/>
        <v>14124</v>
      </c>
      <c r="I43" s="14"/>
      <c r="J43" s="14">
        <v>14124</v>
      </c>
      <c r="K43" s="14">
        <f t="shared" si="14"/>
        <v>15000</v>
      </c>
      <c r="L43" s="14"/>
      <c r="M43" s="14">
        <v>15000</v>
      </c>
      <c r="N43" s="15">
        <f>K43/B43*100</f>
        <v>100</v>
      </c>
      <c r="O43" s="15">
        <f>K43/E43*100</f>
        <v>100</v>
      </c>
      <c r="P43" s="16">
        <f>K43/H43*100</f>
        <v>106.20220900594732</v>
      </c>
    </row>
    <row r="44" spans="1:16" ht="12.75" customHeight="1">
      <c r="A44" s="41" t="s">
        <v>148</v>
      </c>
      <c r="B44" s="14">
        <f t="shared" si="19"/>
        <v>15000</v>
      </c>
      <c r="C44" s="14"/>
      <c r="D44" s="14">
        <v>15000</v>
      </c>
      <c r="E44" s="14">
        <f t="shared" si="12"/>
        <v>15000</v>
      </c>
      <c r="F44" s="14"/>
      <c r="G44" s="14">
        <v>15000</v>
      </c>
      <c r="H44" s="14">
        <f t="shared" si="13"/>
        <v>14124</v>
      </c>
      <c r="I44" s="14"/>
      <c r="J44" s="14">
        <v>14124</v>
      </c>
      <c r="K44" s="14">
        <f t="shared" si="14"/>
        <v>15000</v>
      </c>
      <c r="L44" s="14"/>
      <c r="M44" s="14">
        <v>15000</v>
      </c>
      <c r="N44" s="15">
        <f>K44/B44*100</f>
        <v>100</v>
      </c>
      <c r="O44" s="15">
        <f>K44/E44*100</f>
        <v>100</v>
      </c>
      <c r="P44" s="16">
        <f>K44/H44*100</f>
        <v>106.20220900594732</v>
      </c>
    </row>
    <row r="45" spans="1:16" ht="12.75">
      <c r="A45" s="55" t="s">
        <v>18</v>
      </c>
      <c r="B45" s="14">
        <f t="shared" si="19"/>
        <v>43000</v>
      </c>
      <c r="C45" s="14"/>
      <c r="D45" s="14">
        <v>43000</v>
      </c>
      <c r="E45" s="14">
        <f t="shared" si="12"/>
        <v>43917</v>
      </c>
      <c r="F45" s="14"/>
      <c r="G45" s="14">
        <v>43917</v>
      </c>
      <c r="H45" s="14">
        <f t="shared" si="13"/>
        <v>6897</v>
      </c>
      <c r="I45" s="14"/>
      <c r="J45" s="14">
        <v>6897</v>
      </c>
      <c r="K45" s="14">
        <f t="shared" si="14"/>
        <v>7000</v>
      </c>
      <c r="L45" s="14"/>
      <c r="M45" s="14">
        <v>7000</v>
      </c>
      <c r="N45" s="15">
        <f>K45/B45*100</f>
        <v>16.27906976744186</v>
      </c>
      <c r="O45" s="15">
        <f>K45/E45*100</f>
        <v>15.939157957055356</v>
      </c>
      <c r="P45" s="16">
        <f>K45/H45*100</f>
        <v>101.49340292880962</v>
      </c>
    </row>
    <row r="46" spans="1:16" ht="25.5">
      <c r="A46" s="41" t="s">
        <v>152</v>
      </c>
      <c r="B46" s="14">
        <f t="shared" si="19"/>
        <v>0</v>
      </c>
      <c r="C46" s="14"/>
      <c r="D46" s="14"/>
      <c r="E46" s="14">
        <f t="shared" si="12"/>
        <v>0</v>
      </c>
      <c r="F46" s="14"/>
      <c r="G46" s="14">
        <v>0</v>
      </c>
      <c r="H46" s="14">
        <f t="shared" si="13"/>
        <v>-319</v>
      </c>
      <c r="I46" s="14"/>
      <c r="J46" s="14">
        <v>-319</v>
      </c>
      <c r="K46" s="14">
        <f t="shared" si="14"/>
        <v>0</v>
      </c>
      <c r="L46" s="14"/>
      <c r="M46" s="14"/>
      <c r="N46" s="15">
        <v>0</v>
      </c>
      <c r="O46" s="15">
        <v>0</v>
      </c>
      <c r="P46" s="16">
        <f aca="true" t="shared" si="20" ref="P46:P51">K46/H46*100</f>
        <v>0</v>
      </c>
    </row>
    <row r="47" spans="1:16" ht="25.5">
      <c r="A47" s="41" t="s">
        <v>130</v>
      </c>
      <c r="B47" s="14">
        <f t="shared" si="19"/>
        <v>0</v>
      </c>
      <c r="C47" s="14"/>
      <c r="D47" s="14"/>
      <c r="E47" s="14">
        <f t="shared" si="12"/>
        <v>707</v>
      </c>
      <c r="F47" s="14"/>
      <c r="G47" s="14">
        <v>707</v>
      </c>
      <c r="H47" s="14">
        <f t="shared" si="13"/>
        <v>707</v>
      </c>
      <c r="I47" s="14"/>
      <c r="J47" s="14">
        <v>707</v>
      </c>
      <c r="K47" s="14">
        <f t="shared" si="14"/>
        <v>0</v>
      </c>
      <c r="L47" s="14"/>
      <c r="M47" s="14"/>
      <c r="N47" s="15">
        <v>0</v>
      </c>
      <c r="O47" s="15">
        <f>K47/E47*100</f>
        <v>0</v>
      </c>
      <c r="P47" s="16">
        <f t="shared" si="20"/>
        <v>0</v>
      </c>
    </row>
    <row r="48" spans="1:16" ht="12.75">
      <c r="A48" s="41" t="s">
        <v>131</v>
      </c>
      <c r="B48" s="14">
        <f t="shared" si="19"/>
        <v>43000</v>
      </c>
      <c r="C48" s="14"/>
      <c r="D48" s="14">
        <v>43000</v>
      </c>
      <c r="E48" s="14">
        <f t="shared" si="12"/>
        <v>43210</v>
      </c>
      <c r="F48" s="14"/>
      <c r="G48" s="14">
        <v>43210</v>
      </c>
      <c r="H48" s="14">
        <f t="shared" si="13"/>
        <v>6509</v>
      </c>
      <c r="I48" s="14"/>
      <c r="J48" s="14">
        <v>6509</v>
      </c>
      <c r="K48" s="14">
        <f t="shared" si="14"/>
        <v>7000</v>
      </c>
      <c r="L48" s="14"/>
      <c r="M48" s="14">
        <v>7000</v>
      </c>
      <c r="N48" s="15">
        <f>K48/B48*100</f>
        <v>16.27906976744186</v>
      </c>
      <c r="O48" s="15">
        <f>K48/E48*100</f>
        <v>16.19995371441796</v>
      </c>
      <c r="P48" s="16">
        <f t="shared" si="20"/>
        <v>107.54340144415424</v>
      </c>
    </row>
    <row r="49" spans="1:16" ht="12.75">
      <c r="A49" s="55" t="s">
        <v>162</v>
      </c>
      <c r="B49" s="14">
        <f t="shared" si="19"/>
        <v>-4000</v>
      </c>
      <c r="C49" s="14"/>
      <c r="D49" s="14">
        <v>-4000</v>
      </c>
      <c r="E49" s="14">
        <f t="shared" si="12"/>
        <v>-4000</v>
      </c>
      <c r="F49" s="14"/>
      <c r="G49" s="14">
        <v>-4000</v>
      </c>
      <c r="H49" s="14">
        <f t="shared" si="13"/>
        <v>-53753</v>
      </c>
      <c r="I49" s="14"/>
      <c r="J49" s="14">
        <v>-53753</v>
      </c>
      <c r="K49" s="14">
        <f t="shared" si="14"/>
        <v>-15000</v>
      </c>
      <c r="L49" s="14"/>
      <c r="M49" s="14">
        <v>-15000</v>
      </c>
      <c r="N49" s="15">
        <f>K49/B49*100</f>
        <v>375</v>
      </c>
      <c r="O49" s="15">
        <f>K49/E49*100</f>
        <v>375</v>
      </c>
      <c r="P49" s="16">
        <f t="shared" si="20"/>
        <v>27.905419232414935</v>
      </c>
    </row>
    <row r="50" spans="1:16" ht="12.75">
      <c r="A50" s="41" t="s">
        <v>132</v>
      </c>
      <c r="B50" s="14">
        <f t="shared" si="19"/>
        <v>-4000</v>
      </c>
      <c r="C50" s="14"/>
      <c r="D50" s="14">
        <v>-4000</v>
      </c>
      <c r="E50" s="14">
        <f t="shared" si="12"/>
        <v>-4000</v>
      </c>
      <c r="F50" s="14"/>
      <c r="G50" s="14">
        <v>-4000</v>
      </c>
      <c r="H50" s="14">
        <f t="shared" si="13"/>
        <v>-49744</v>
      </c>
      <c r="I50" s="14"/>
      <c r="J50" s="14">
        <v>-49744</v>
      </c>
      <c r="K50" s="14">
        <f t="shared" si="14"/>
        <v>-15000</v>
      </c>
      <c r="L50" s="14"/>
      <c r="M50" s="14">
        <v>-15000</v>
      </c>
      <c r="N50" s="15">
        <f>K50/B50*100</f>
        <v>375</v>
      </c>
      <c r="O50" s="15">
        <f>K50/E50*100</f>
        <v>375</v>
      </c>
      <c r="P50" s="16">
        <f t="shared" si="20"/>
        <v>30.154390479253777</v>
      </c>
    </row>
    <row r="51" spans="1:16" ht="25.5">
      <c r="A51" s="41" t="s">
        <v>153</v>
      </c>
      <c r="B51" s="14">
        <f t="shared" si="19"/>
        <v>0</v>
      </c>
      <c r="C51" s="14"/>
      <c r="D51" s="14"/>
      <c r="E51" s="14">
        <f t="shared" si="12"/>
        <v>0</v>
      </c>
      <c r="F51" s="14"/>
      <c r="G51" s="14">
        <v>0</v>
      </c>
      <c r="H51" s="14">
        <f t="shared" si="13"/>
        <v>-4009</v>
      </c>
      <c r="I51" s="14"/>
      <c r="J51" s="14">
        <v>-4009</v>
      </c>
      <c r="K51" s="14">
        <f t="shared" si="14"/>
        <v>0</v>
      </c>
      <c r="L51" s="14"/>
      <c r="M51" s="14"/>
      <c r="N51" s="15">
        <v>0</v>
      </c>
      <c r="O51" s="15">
        <v>0</v>
      </c>
      <c r="P51" s="16">
        <f t="shared" si="20"/>
        <v>0</v>
      </c>
    </row>
    <row r="52" spans="1:16" ht="12.75">
      <c r="A52" s="55" t="s">
        <v>154</v>
      </c>
      <c r="B52" s="14">
        <f t="shared" si="19"/>
        <v>556084</v>
      </c>
      <c r="C52" s="14"/>
      <c r="D52" s="14">
        <v>556084</v>
      </c>
      <c r="E52" s="14">
        <f t="shared" si="12"/>
        <v>556084</v>
      </c>
      <c r="F52" s="14"/>
      <c r="G52" s="14">
        <v>556084</v>
      </c>
      <c r="H52" s="14">
        <f t="shared" si="13"/>
        <v>154456</v>
      </c>
      <c r="I52" s="14"/>
      <c r="J52" s="14">
        <v>154456</v>
      </c>
      <c r="K52" s="14">
        <f t="shared" si="14"/>
        <v>541679</v>
      </c>
      <c r="L52" s="14"/>
      <c r="M52" s="14">
        <v>541679</v>
      </c>
      <c r="N52" s="15">
        <f aca="true" t="shared" si="21" ref="N52:N58">K52/B52*100</f>
        <v>97.40956402270162</v>
      </c>
      <c r="O52" s="15">
        <f aca="true" t="shared" si="22" ref="O52:O66">K52/E52*100</f>
        <v>97.40956402270162</v>
      </c>
      <c r="P52" s="16">
        <f aca="true" t="shared" si="23" ref="P52:P67">K52/H52*100</f>
        <v>350.70117055990056</v>
      </c>
    </row>
    <row r="53" spans="1:16" ht="25.5">
      <c r="A53" s="41" t="s">
        <v>133</v>
      </c>
      <c r="B53" s="14">
        <f t="shared" si="19"/>
        <v>307000</v>
      </c>
      <c r="C53" s="14"/>
      <c r="D53" s="14">
        <v>307000</v>
      </c>
      <c r="E53" s="14">
        <f t="shared" si="12"/>
        <v>307000</v>
      </c>
      <c r="F53" s="14"/>
      <c r="G53" s="14">
        <v>307000</v>
      </c>
      <c r="H53" s="14">
        <f t="shared" si="13"/>
        <v>31327</v>
      </c>
      <c r="I53" s="14"/>
      <c r="J53" s="14">
        <v>31327</v>
      </c>
      <c r="K53" s="14">
        <f t="shared" si="14"/>
        <v>409415</v>
      </c>
      <c r="L53" s="14"/>
      <c r="M53" s="14">
        <v>409415</v>
      </c>
      <c r="N53" s="15">
        <f t="shared" si="21"/>
        <v>133.35993485342019</v>
      </c>
      <c r="O53" s="15">
        <f t="shared" si="22"/>
        <v>133.35993485342019</v>
      </c>
      <c r="P53" s="16">
        <f t="shared" si="23"/>
        <v>1306.9077792319724</v>
      </c>
    </row>
    <row r="54" spans="1:16" ht="25.5">
      <c r="A54" s="41" t="s">
        <v>155</v>
      </c>
      <c r="B54" s="14">
        <f t="shared" si="19"/>
        <v>7000</v>
      </c>
      <c r="C54" s="14"/>
      <c r="D54" s="14">
        <v>7000</v>
      </c>
      <c r="E54" s="14">
        <f t="shared" si="12"/>
        <v>7000</v>
      </c>
      <c r="F54" s="14"/>
      <c r="G54" s="14">
        <v>7000</v>
      </c>
      <c r="H54" s="14">
        <f t="shared" si="13"/>
        <v>2956</v>
      </c>
      <c r="I54" s="14"/>
      <c r="J54" s="14">
        <v>2956</v>
      </c>
      <c r="K54" s="14">
        <f t="shared" si="14"/>
        <v>8904</v>
      </c>
      <c r="L54" s="14"/>
      <c r="M54" s="14">
        <v>8904</v>
      </c>
      <c r="N54" s="15">
        <f t="shared" si="21"/>
        <v>127.2</v>
      </c>
      <c r="O54" s="15">
        <f t="shared" si="22"/>
        <v>127.2</v>
      </c>
      <c r="P54" s="16">
        <f t="shared" si="23"/>
        <v>301.21786197564273</v>
      </c>
    </row>
    <row r="55" spans="1:16" ht="12.75" customHeight="1">
      <c r="A55" s="41" t="s">
        <v>134</v>
      </c>
      <c r="B55" s="14">
        <f t="shared" si="19"/>
        <v>242084</v>
      </c>
      <c r="C55" s="14"/>
      <c r="D55" s="14">
        <v>242084</v>
      </c>
      <c r="E55" s="14">
        <f t="shared" si="12"/>
        <v>242084</v>
      </c>
      <c r="F55" s="14"/>
      <c r="G55" s="14">
        <v>242084</v>
      </c>
      <c r="H55" s="14">
        <f t="shared" si="13"/>
        <v>120173</v>
      </c>
      <c r="I55" s="14"/>
      <c r="J55" s="14">
        <v>120173</v>
      </c>
      <c r="K55" s="14">
        <f t="shared" si="14"/>
        <v>123360</v>
      </c>
      <c r="L55" s="14"/>
      <c r="M55" s="14">
        <v>123360</v>
      </c>
      <c r="N55" s="15">
        <f t="shared" si="21"/>
        <v>50.95751887774491</v>
      </c>
      <c r="O55" s="15">
        <f t="shared" si="22"/>
        <v>50.95751887774491</v>
      </c>
      <c r="P55" s="16">
        <f t="shared" si="23"/>
        <v>102.65201001888944</v>
      </c>
    </row>
    <row r="56" spans="1:16" ht="12.75">
      <c r="A56" s="55" t="s">
        <v>19</v>
      </c>
      <c r="B56" s="14">
        <f t="shared" si="19"/>
        <v>2000</v>
      </c>
      <c r="C56" s="14"/>
      <c r="D56" s="14">
        <v>2000</v>
      </c>
      <c r="E56" s="14">
        <f t="shared" si="12"/>
        <v>2000</v>
      </c>
      <c r="F56" s="14"/>
      <c r="G56" s="14">
        <v>2000</v>
      </c>
      <c r="H56" s="14">
        <f t="shared" si="13"/>
        <v>1937</v>
      </c>
      <c r="I56" s="14"/>
      <c r="J56" s="14">
        <v>1937</v>
      </c>
      <c r="K56" s="14">
        <f t="shared" si="14"/>
        <v>0</v>
      </c>
      <c r="L56" s="14"/>
      <c r="M56" s="14">
        <v>0</v>
      </c>
      <c r="N56" s="15">
        <f t="shared" si="21"/>
        <v>0</v>
      </c>
      <c r="O56" s="15">
        <f t="shared" si="22"/>
        <v>0</v>
      </c>
      <c r="P56" s="16">
        <f t="shared" si="23"/>
        <v>0</v>
      </c>
    </row>
    <row r="57" spans="1:16" ht="12.75">
      <c r="A57" s="55" t="s">
        <v>156</v>
      </c>
      <c r="B57" s="14">
        <f t="shared" si="19"/>
        <v>8700</v>
      </c>
      <c r="C57" s="14"/>
      <c r="D57" s="14">
        <v>8700</v>
      </c>
      <c r="E57" s="14">
        <f t="shared" si="12"/>
        <v>22600</v>
      </c>
      <c r="F57" s="14"/>
      <c r="G57" s="14">
        <v>22600</v>
      </c>
      <c r="H57" s="14">
        <f t="shared" si="13"/>
        <v>21686</v>
      </c>
      <c r="I57" s="14"/>
      <c r="J57" s="14">
        <v>21686</v>
      </c>
      <c r="K57" s="14">
        <f t="shared" si="14"/>
        <v>13100</v>
      </c>
      <c r="L57" s="14">
        <v>10600</v>
      </c>
      <c r="M57" s="14">
        <v>2500</v>
      </c>
      <c r="N57" s="15">
        <f t="shared" si="21"/>
        <v>150.57471264367817</v>
      </c>
      <c r="O57" s="15">
        <f t="shared" si="22"/>
        <v>57.9646017699115</v>
      </c>
      <c r="P57" s="16">
        <f t="shared" si="23"/>
        <v>60.407636263026845</v>
      </c>
    </row>
    <row r="58" spans="1:16" ht="25.5">
      <c r="A58" s="41" t="s">
        <v>157</v>
      </c>
      <c r="B58" s="14">
        <f t="shared" si="19"/>
        <v>8700</v>
      </c>
      <c r="C58" s="14"/>
      <c r="D58" s="14">
        <v>8700</v>
      </c>
      <c r="E58" s="14">
        <f t="shared" si="12"/>
        <v>22600</v>
      </c>
      <c r="F58" s="14"/>
      <c r="G58" s="14">
        <v>22600</v>
      </c>
      <c r="H58" s="14">
        <f t="shared" si="13"/>
        <v>21686</v>
      </c>
      <c r="I58" s="14"/>
      <c r="J58" s="14">
        <v>21686</v>
      </c>
      <c r="K58" s="14">
        <f t="shared" si="14"/>
        <v>13100</v>
      </c>
      <c r="L58" s="14">
        <v>10600</v>
      </c>
      <c r="M58" s="14">
        <v>2500</v>
      </c>
      <c r="N58" s="15">
        <f t="shared" si="21"/>
        <v>150.57471264367817</v>
      </c>
      <c r="O58" s="15">
        <f t="shared" si="22"/>
        <v>57.9646017699115</v>
      </c>
      <c r="P58" s="16">
        <f t="shared" si="23"/>
        <v>60.407636263026845</v>
      </c>
    </row>
    <row r="59" spans="1:16" ht="12.75">
      <c r="A59" s="55" t="s">
        <v>30</v>
      </c>
      <c r="B59" s="14">
        <f t="shared" si="19"/>
        <v>0</v>
      </c>
      <c r="C59" s="14"/>
      <c r="D59" s="14"/>
      <c r="E59" s="14">
        <f t="shared" si="12"/>
        <v>3500</v>
      </c>
      <c r="F59" s="14"/>
      <c r="G59" s="14">
        <v>3500</v>
      </c>
      <c r="H59" s="14">
        <f t="shared" si="13"/>
        <v>3098</v>
      </c>
      <c r="I59" s="14"/>
      <c r="J59" s="14">
        <v>3098</v>
      </c>
      <c r="K59" s="14">
        <f t="shared" si="14"/>
        <v>0</v>
      </c>
      <c r="L59" s="14"/>
      <c r="M59" s="14"/>
      <c r="N59" s="15">
        <v>0</v>
      </c>
      <c r="O59" s="15">
        <f t="shared" si="22"/>
        <v>0</v>
      </c>
      <c r="P59" s="16">
        <f t="shared" si="23"/>
        <v>0</v>
      </c>
    </row>
    <row r="60" spans="1:16" ht="25.5">
      <c r="A60" s="41" t="s">
        <v>135</v>
      </c>
      <c r="B60" s="14">
        <f t="shared" si="19"/>
        <v>0</v>
      </c>
      <c r="C60" s="14"/>
      <c r="D60" s="14"/>
      <c r="E60" s="14">
        <f t="shared" si="12"/>
        <v>3500</v>
      </c>
      <c r="F60" s="14"/>
      <c r="G60" s="14">
        <v>3500</v>
      </c>
      <c r="H60" s="14">
        <f t="shared" si="13"/>
        <v>3098</v>
      </c>
      <c r="I60" s="14"/>
      <c r="J60" s="14">
        <v>3098</v>
      </c>
      <c r="K60" s="14">
        <f t="shared" si="14"/>
        <v>0</v>
      </c>
      <c r="L60" s="14"/>
      <c r="M60" s="14"/>
      <c r="N60" s="15">
        <v>0</v>
      </c>
      <c r="O60" s="15">
        <f t="shared" si="22"/>
        <v>0</v>
      </c>
      <c r="P60" s="16">
        <f t="shared" si="23"/>
        <v>0</v>
      </c>
    </row>
    <row r="61" spans="1:16" s="1" customFormat="1" ht="12.75">
      <c r="A61" s="44" t="s">
        <v>20</v>
      </c>
      <c r="B61" s="12">
        <f>B62+B63+B64+B66+B67+B65</f>
        <v>4247271</v>
      </c>
      <c r="C61" s="12">
        <f aca="true" t="shared" si="24" ref="C61:M61">C62+C63+C64+C66+C67+C65</f>
        <v>3519371</v>
      </c>
      <c r="D61" s="12">
        <f t="shared" si="24"/>
        <v>727900</v>
      </c>
      <c r="E61" s="12">
        <f t="shared" si="24"/>
        <v>5106906</v>
      </c>
      <c r="F61" s="12">
        <f t="shared" si="24"/>
        <v>4310385</v>
      </c>
      <c r="G61" s="12">
        <f t="shared" si="24"/>
        <v>796521</v>
      </c>
      <c r="H61" s="12">
        <f t="shared" si="24"/>
        <v>5106906</v>
      </c>
      <c r="I61" s="12">
        <f t="shared" si="24"/>
        <v>4310385</v>
      </c>
      <c r="J61" s="12">
        <f t="shared" si="24"/>
        <v>796521</v>
      </c>
      <c r="K61" s="12">
        <f t="shared" si="24"/>
        <v>5557797</v>
      </c>
      <c r="L61" s="12">
        <f t="shared" si="24"/>
        <v>4509197</v>
      </c>
      <c r="M61" s="12">
        <f t="shared" si="24"/>
        <v>1048600</v>
      </c>
      <c r="N61" s="13">
        <f>K61/B61*100</f>
        <v>130.855718883961</v>
      </c>
      <c r="O61" s="13">
        <f t="shared" si="22"/>
        <v>108.82904443512373</v>
      </c>
      <c r="P61" s="13">
        <f t="shared" si="23"/>
        <v>108.82904443512373</v>
      </c>
    </row>
    <row r="62" spans="1:16" ht="12.75">
      <c r="A62" s="55" t="s">
        <v>67</v>
      </c>
      <c r="B62" s="14">
        <f aca="true" t="shared" si="25" ref="B62:B67">C62+D62</f>
        <v>3519371</v>
      </c>
      <c r="C62" s="14">
        <v>3519371</v>
      </c>
      <c r="D62" s="14"/>
      <c r="E62" s="14">
        <f aca="true" t="shared" si="26" ref="E62:E67">F62+G62</f>
        <v>4082418</v>
      </c>
      <c r="F62" s="14">
        <v>4082418</v>
      </c>
      <c r="G62" s="14"/>
      <c r="H62" s="14">
        <f aca="true" t="shared" si="27" ref="H62:H67">I62+J62</f>
        <v>4082418</v>
      </c>
      <c r="I62" s="14">
        <v>4082418</v>
      </c>
      <c r="J62" s="14"/>
      <c r="K62" s="14">
        <f aca="true" t="shared" si="28" ref="K62:K67">L62+M62</f>
        <v>4509197</v>
      </c>
      <c r="L62" s="14">
        <v>4509197</v>
      </c>
      <c r="M62" s="14"/>
      <c r="N62" s="15">
        <f>K62/B62*100</f>
        <v>128.1250825786767</v>
      </c>
      <c r="O62" s="15">
        <f t="shared" si="22"/>
        <v>110.45407403161558</v>
      </c>
      <c r="P62" s="16">
        <f t="shared" si="23"/>
        <v>110.45407403161558</v>
      </c>
    </row>
    <row r="63" spans="1:16" ht="12.75">
      <c r="A63" s="55" t="s">
        <v>68</v>
      </c>
      <c r="B63" s="14">
        <f t="shared" si="25"/>
        <v>301000</v>
      </c>
      <c r="C63" s="14"/>
      <c r="D63" s="14">
        <v>301000</v>
      </c>
      <c r="E63" s="14">
        <f t="shared" si="26"/>
        <v>305871</v>
      </c>
      <c r="F63" s="14"/>
      <c r="G63" s="14">
        <v>305871</v>
      </c>
      <c r="H63" s="14">
        <f t="shared" si="27"/>
        <v>305871</v>
      </c>
      <c r="I63" s="14"/>
      <c r="J63" s="14">
        <v>305871</v>
      </c>
      <c r="K63" s="14">
        <f t="shared" si="28"/>
        <v>580100</v>
      </c>
      <c r="L63" s="14"/>
      <c r="M63" s="14">
        <v>580100</v>
      </c>
      <c r="N63" s="15">
        <f>K63/B63*100</f>
        <v>192.72425249169436</v>
      </c>
      <c r="O63" s="15">
        <f t="shared" si="22"/>
        <v>189.65511604565324</v>
      </c>
      <c r="P63" s="16">
        <f t="shared" si="23"/>
        <v>189.65511604565324</v>
      </c>
    </row>
    <row r="64" spans="1:16" ht="12.75">
      <c r="A64" s="55" t="s">
        <v>161</v>
      </c>
      <c r="B64" s="14">
        <f t="shared" si="25"/>
        <v>426900</v>
      </c>
      <c r="C64" s="14"/>
      <c r="D64" s="14">
        <v>426900</v>
      </c>
      <c r="E64" s="14">
        <f t="shared" si="26"/>
        <v>492650</v>
      </c>
      <c r="F64" s="14">
        <v>2000</v>
      </c>
      <c r="G64" s="14">
        <v>490650</v>
      </c>
      <c r="H64" s="14">
        <f t="shared" si="27"/>
        <v>492650</v>
      </c>
      <c r="I64" s="14">
        <v>2000</v>
      </c>
      <c r="J64" s="14">
        <v>490650</v>
      </c>
      <c r="K64" s="14">
        <f t="shared" si="28"/>
        <v>468500</v>
      </c>
      <c r="L64" s="14"/>
      <c r="M64" s="73">
        <v>468500</v>
      </c>
      <c r="N64" s="15">
        <f>K64/B64*100</f>
        <v>109.7446708831108</v>
      </c>
      <c r="O64" s="15">
        <f t="shared" si="22"/>
        <v>95.09793971379275</v>
      </c>
      <c r="P64" s="16">
        <f t="shared" si="23"/>
        <v>95.09793971379275</v>
      </c>
    </row>
    <row r="65" spans="1:16" ht="25.5">
      <c r="A65" s="41" t="s">
        <v>164</v>
      </c>
      <c r="B65" s="14">
        <f t="shared" si="25"/>
        <v>0</v>
      </c>
      <c r="C65" s="14"/>
      <c r="D65" s="14"/>
      <c r="E65" s="14">
        <f t="shared" si="26"/>
        <v>139141</v>
      </c>
      <c r="F65" s="14">
        <v>139141</v>
      </c>
      <c r="G65" s="14"/>
      <c r="H65" s="14">
        <f t="shared" si="27"/>
        <v>139141</v>
      </c>
      <c r="I65" s="14">
        <v>139141</v>
      </c>
      <c r="J65" s="14"/>
      <c r="K65" s="14">
        <f t="shared" si="28"/>
        <v>0</v>
      </c>
      <c r="L65" s="14"/>
      <c r="M65" s="14"/>
      <c r="N65" s="15">
        <v>0</v>
      </c>
      <c r="O65" s="15">
        <f t="shared" si="22"/>
        <v>0</v>
      </c>
      <c r="P65" s="16">
        <f t="shared" si="23"/>
        <v>0</v>
      </c>
    </row>
    <row r="66" spans="1:16" ht="25.5">
      <c r="A66" s="41" t="s">
        <v>163</v>
      </c>
      <c r="B66" s="14">
        <f t="shared" si="25"/>
        <v>0</v>
      </c>
      <c r="C66" s="14"/>
      <c r="D66" s="14"/>
      <c r="E66" s="14">
        <f t="shared" si="26"/>
        <v>86826</v>
      </c>
      <c r="F66" s="14">
        <v>86826</v>
      </c>
      <c r="G66" s="14"/>
      <c r="H66" s="14">
        <f t="shared" si="27"/>
        <v>86826</v>
      </c>
      <c r="I66" s="14">
        <v>86826</v>
      </c>
      <c r="J66" s="14"/>
      <c r="K66" s="14">
        <f t="shared" si="28"/>
        <v>0</v>
      </c>
      <c r="L66" s="14"/>
      <c r="M66" s="14"/>
      <c r="N66" s="15">
        <v>0</v>
      </c>
      <c r="O66" s="15">
        <f t="shared" si="22"/>
        <v>0</v>
      </c>
      <c r="P66" s="16">
        <f t="shared" si="23"/>
        <v>0</v>
      </c>
    </row>
    <row r="67" spans="1:16" ht="12.75" hidden="1">
      <c r="A67" s="55" t="s">
        <v>21</v>
      </c>
      <c r="B67" s="14">
        <f t="shared" si="25"/>
        <v>0</v>
      </c>
      <c r="C67" s="14"/>
      <c r="D67" s="14"/>
      <c r="E67" s="14">
        <f t="shared" si="26"/>
        <v>0</v>
      </c>
      <c r="F67" s="14"/>
      <c r="G67" s="14"/>
      <c r="H67" s="14">
        <f t="shared" si="27"/>
        <v>0</v>
      </c>
      <c r="I67" s="14"/>
      <c r="J67" s="14"/>
      <c r="K67" s="14">
        <f t="shared" si="28"/>
        <v>0</v>
      </c>
      <c r="L67" s="14"/>
      <c r="M67" s="14"/>
      <c r="N67" s="15">
        <v>0</v>
      </c>
      <c r="O67" s="15">
        <v>0</v>
      </c>
      <c r="P67" s="16" t="e">
        <f t="shared" si="23"/>
        <v>#DIV/0!</v>
      </c>
    </row>
    <row r="68" spans="1:16" s="1" customFormat="1" ht="12.75">
      <c r="A68" s="44" t="s">
        <v>160</v>
      </c>
      <c r="B68" s="12">
        <f>B69+B73+B75</f>
        <v>0</v>
      </c>
      <c r="C68" s="12">
        <f aca="true" t="shared" si="29" ref="C68:M68">C69+C73+C75</f>
        <v>0</v>
      </c>
      <c r="D68" s="12">
        <f t="shared" si="29"/>
        <v>0</v>
      </c>
      <c r="E68" s="12">
        <f t="shared" si="29"/>
        <v>1893155</v>
      </c>
      <c r="F68" s="12">
        <f t="shared" si="29"/>
        <v>211469</v>
      </c>
      <c r="G68" s="12">
        <f t="shared" si="29"/>
        <v>1681686</v>
      </c>
      <c r="H68" s="12">
        <f t="shared" si="29"/>
        <v>1832791</v>
      </c>
      <c r="I68" s="12">
        <f t="shared" si="29"/>
        <v>210709</v>
      </c>
      <c r="J68" s="12">
        <f t="shared" si="29"/>
        <v>1622082</v>
      </c>
      <c r="K68" s="12">
        <f t="shared" si="29"/>
        <v>0</v>
      </c>
      <c r="L68" s="12">
        <f t="shared" si="29"/>
        <v>0</v>
      </c>
      <c r="M68" s="12">
        <f t="shared" si="29"/>
        <v>0</v>
      </c>
      <c r="N68" s="15">
        <v>0</v>
      </c>
      <c r="O68" s="15">
        <f aca="true" t="shared" si="30" ref="O68:O76">K68/E68*100</f>
        <v>0</v>
      </c>
      <c r="P68" s="16">
        <f aca="true" t="shared" si="31" ref="P68:P79">K68/H68*100</f>
        <v>0</v>
      </c>
    </row>
    <row r="69" spans="1:16" ht="12.75">
      <c r="A69" s="55" t="s">
        <v>166</v>
      </c>
      <c r="B69" s="14">
        <f aca="true" t="shared" si="32" ref="B69:B79">C69+D69</f>
        <v>0</v>
      </c>
      <c r="C69" s="14"/>
      <c r="D69" s="14"/>
      <c r="E69" s="14">
        <f aca="true" t="shared" si="33" ref="E69:E79">F69+G69</f>
        <v>1562804</v>
      </c>
      <c r="F69" s="14">
        <v>142233</v>
      </c>
      <c r="G69" s="14">
        <v>1420571</v>
      </c>
      <c r="H69" s="14">
        <f aca="true" t="shared" si="34" ref="H69:H79">I69+J69</f>
        <v>1502440</v>
      </c>
      <c r="I69" s="14">
        <v>141473</v>
      </c>
      <c r="J69" s="14">
        <v>1360967</v>
      </c>
      <c r="K69" s="14">
        <f aca="true" t="shared" si="35" ref="K69:K79">L69+M69</f>
        <v>0</v>
      </c>
      <c r="L69" s="14"/>
      <c r="M69" s="14"/>
      <c r="N69" s="15">
        <v>0</v>
      </c>
      <c r="O69" s="15">
        <f t="shared" si="30"/>
        <v>0</v>
      </c>
      <c r="P69" s="16">
        <f t="shared" si="31"/>
        <v>0</v>
      </c>
    </row>
    <row r="70" spans="1:16" ht="12.75">
      <c r="A70" s="41" t="s">
        <v>136</v>
      </c>
      <c r="B70" s="14">
        <f t="shared" si="32"/>
        <v>0</v>
      </c>
      <c r="C70" s="14"/>
      <c r="D70" s="14"/>
      <c r="E70" s="14">
        <f t="shared" si="33"/>
        <v>1435204</v>
      </c>
      <c r="F70" s="14">
        <v>14633</v>
      </c>
      <c r="G70" s="14">
        <v>1420571</v>
      </c>
      <c r="H70" s="14">
        <f t="shared" si="34"/>
        <v>1435204</v>
      </c>
      <c r="I70" s="14">
        <v>14633</v>
      </c>
      <c r="J70" s="14">
        <v>1420571</v>
      </c>
      <c r="K70" s="14">
        <f t="shared" si="35"/>
        <v>0</v>
      </c>
      <c r="L70" s="14"/>
      <c r="M70" s="14"/>
      <c r="N70" s="15">
        <v>0</v>
      </c>
      <c r="O70" s="15">
        <f t="shared" si="30"/>
        <v>0</v>
      </c>
      <c r="P70" s="16">
        <f t="shared" si="31"/>
        <v>0</v>
      </c>
    </row>
    <row r="71" spans="1:16" ht="12.75">
      <c r="A71" s="41" t="s">
        <v>137</v>
      </c>
      <c r="B71" s="14">
        <f t="shared" si="32"/>
        <v>0</v>
      </c>
      <c r="C71" s="14"/>
      <c r="D71" s="14"/>
      <c r="E71" s="14">
        <f t="shared" si="33"/>
        <v>0</v>
      </c>
      <c r="F71" s="14"/>
      <c r="G71" s="14"/>
      <c r="H71" s="14">
        <f t="shared" si="34"/>
        <v>-60364</v>
      </c>
      <c r="I71" s="14">
        <v>-760</v>
      </c>
      <c r="J71" s="14">
        <v>-59604</v>
      </c>
      <c r="K71" s="14">
        <f t="shared" si="35"/>
        <v>0</v>
      </c>
      <c r="L71" s="14"/>
      <c r="M71" s="14"/>
      <c r="N71" s="15">
        <v>0</v>
      </c>
      <c r="O71" s="15">
        <v>0</v>
      </c>
      <c r="P71" s="16">
        <f t="shared" si="31"/>
        <v>0</v>
      </c>
    </row>
    <row r="72" spans="1:16" ht="25.5">
      <c r="A72" s="41" t="s">
        <v>165</v>
      </c>
      <c r="B72" s="14">
        <f t="shared" si="32"/>
        <v>0</v>
      </c>
      <c r="C72" s="14"/>
      <c r="D72" s="14"/>
      <c r="E72" s="14">
        <f t="shared" si="33"/>
        <v>127600</v>
      </c>
      <c r="F72" s="14">
        <v>127600</v>
      </c>
      <c r="G72" s="14"/>
      <c r="H72" s="14">
        <f t="shared" si="34"/>
        <v>127600</v>
      </c>
      <c r="I72" s="14">
        <v>127600</v>
      </c>
      <c r="J72" s="14"/>
      <c r="K72" s="14">
        <f t="shared" si="35"/>
        <v>0</v>
      </c>
      <c r="L72" s="14"/>
      <c r="M72" s="14"/>
      <c r="N72" s="15">
        <v>0</v>
      </c>
      <c r="O72" s="15">
        <f t="shared" si="30"/>
        <v>0</v>
      </c>
      <c r="P72" s="16">
        <f t="shared" si="31"/>
        <v>0</v>
      </c>
    </row>
    <row r="73" spans="1:16" ht="12.75">
      <c r="A73" s="55" t="s">
        <v>69</v>
      </c>
      <c r="B73" s="14">
        <f t="shared" si="32"/>
        <v>0</v>
      </c>
      <c r="C73" s="14"/>
      <c r="D73" s="14"/>
      <c r="E73" s="14">
        <f t="shared" si="33"/>
        <v>167463</v>
      </c>
      <c r="F73" s="14">
        <v>69236</v>
      </c>
      <c r="G73" s="14">
        <v>98227</v>
      </c>
      <c r="H73" s="14">
        <f t="shared" si="34"/>
        <v>167463</v>
      </c>
      <c r="I73" s="14">
        <v>69236</v>
      </c>
      <c r="J73" s="14">
        <v>98227</v>
      </c>
      <c r="K73" s="14">
        <f t="shared" si="35"/>
        <v>0</v>
      </c>
      <c r="L73" s="14"/>
      <c r="M73" s="14">
        <v>0</v>
      </c>
      <c r="N73" s="15">
        <v>0</v>
      </c>
      <c r="O73" s="15">
        <f t="shared" si="30"/>
        <v>0</v>
      </c>
      <c r="P73" s="16">
        <f t="shared" si="31"/>
        <v>0</v>
      </c>
    </row>
    <row r="74" spans="1:16" ht="12.75">
      <c r="A74" s="41" t="s">
        <v>138</v>
      </c>
      <c r="B74" s="14">
        <f t="shared" si="32"/>
        <v>0</v>
      </c>
      <c r="C74" s="14"/>
      <c r="D74" s="14"/>
      <c r="E74" s="14">
        <f t="shared" si="33"/>
        <v>167463</v>
      </c>
      <c r="F74" s="14">
        <v>69236</v>
      </c>
      <c r="G74" s="14">
        <v>98227</v>
      </c>
      <c r="H74" s="14">
        <f t="shared" si="34"/>
        <v>167463</v>
      </c>
      <c r="I74" s="14">
        <v>69236</v>
      </c>
      <c r="J74" s="14">
        <v>98227</v>
      </c>
      <c r="K74" s="14">
        <f t="shared" si="35"/>
        <v>0</v>
      </c>
      <c r="L74" s="14"/>
      <c r="M74" s="14"/>
      <c r="N74" s="15">
        <v>0</v>
      </c>
      <c r="O74" s="15">
        <f t="shared" si="30"/>
        <v>0</v>
      </c>
      <c r="P74" s="16">
        <f t="shared" si="31"/>
        <v>0</v>
      </c>
    </row>
    <row r="75" spans="1:16" ht="12.75">
      <c r="A75" s="55" t="s">
        <v>139</v>
      </c>
      <c r="B75" s="14">
        <f t="shared" si="32"/>
        <v>0</v>
      </c>
      <c r="C75" s="14"/>
      <c r="D75" s="14"/>
      <c r="E75" s="14">
        <f t="shared" si="33"/>
        <v>162888</v>
      </c>
      <c r="F75" s="14"/>
      <c r="G75" s="14">
        <v>162888</v>
      </c>
      <c r="H75" s="14">
        <f t="shared" si="34"/>
        <v>162888</v>
      </c>
      <c r="I75" s="14"/>
      <c r="J75" s="14">
        <v>162888</v>
      </c>
      <c r="K75" s="14">
        <f t="shared" si="35"/>
        <v>0</v>
      </c>
      <c r="L75" s="14"/>
      <c r="M75" s="14"/>
      <c r="N75" s="15">
        <v>0</v>
      </c>
      <c r="O75" s="15">
        <f t="shared" si="30"/>
        <v>0</v>
      </c>
      <c r="P75" s="16">
        <f t="shared" si="31"/>
        <v>0</v>
      </c>
    </row>
    <row r="76" spans="1:16" ht="12.75">
      <c r="A76" s="41" t="s">
        <v>140</v>
      </c>
      <c r="B76" s="14">
        <f t="shared" si="32"/>
        <v>0</v>
      </c>
      <c r="C76" s="14"/>
      <c r="D76" s="14"/>
      <c r="E76" s="14">
        <f t="shared" si="33"/>
        <v>162888</v>
      </c>
      <c r="F76" s="14"/>
      <c r="G76" s="14">
        <v>162888</v>
      </c>
      <c r="H76" s="14">
        <f t="shared" si="34"/>
        <v>162888</v>
      </c>
      <c r="I76" s="14"/>
      <c r="J76" s="14">
        <v>162888</v>
      </c>
      <c r="K76" s="14">
        <f t="shared" si="35"/>
        <v>0</v>
      </c>
      <c r="L76" s="14"/>
      <c r="M76" s="14"/>
      <c r="N76" s="15">
        <v>0</v>
      </c>
      <c r="O76" s="15">
        <f t="shared" si="30"/>
        <v>0</v>
      </c>
      <c r="P76" s="16">
        <f t="shared" si="31"/>
        <v>0</v>
      </c>
    </row>
    <row r="77" spans="1:16" ht="12.75">
      <c r="A77" s="37" t="s">
        <v>141</v>
      </c>
      <c r="B77" s="14">
        <f t="shared" si="32"/>
        <v>0</v>
      </c>
      <c r="C77" s="14"/>
      <c r="D77" s="14"/>
      <c r="E77" s="14">
        <f t="shared" si="33"/>
        <v>0</v>
      </c>
      <c r="F77" s="14"/>
      <c r="G77" s="14"/>
      <c r="H77" s="14">
        <f t="shared" si="34"/>
        <v>-29665</v>
      </c>
      <c r="I77" s="14"/>
      <c r="J77" s="14">
        <v>-29665</v>
      </c>
      <c r="K77" s="14">
        <f t="shared" si="35"/>
        <v>29665</v>
      </c>
      <c r="L77" s="14"/>
      <c r="M77" s="14">
        <v>29665</v>
      </c>
      <c r="N77" s="15">
        <v>0</v>
      </c>
      <c r="O77" s="15">
        <v>0</v>
      </c>
      <c r="P77" s="16">
        <f t="shared" si="31"/>
        <v>-100</v>
      </c>
    </row>
    <row r="78" spans="1:16" ht="24.75" customHeight="1">
      <c r="A78" s="41" t="s">
        <v>142</v>
      </c>
      <c r="B78" s="14">
        <f t="shared" si="32"/>
        <v>0</v>
      </c>
      <c r="C78" s="14"/>
      <c r="D78" s="14"/>
      <c r="E78" s="14">
        <f t="shared" si="33"/>
        <v>0</v>
      </c>
      <c r="F78" s="14"/>
      <c r="G78" s="14"/>
      <c r="H78" s="14">
        <f t="shared" si="34"/>
        <v>-29665</v>
      </c>
      <c r="I78" s="14"/>
      <c r="J78" s="14">
        <v>-29665</v>
      </c>
      <c r="K78" s="14">
        <f t="shared" si="35"/>
        <v>29665</v>
      </c>
      <c r="L78" s="14"/>
      <c r="M78" s="14">
        <v>29665</v>
      </c>
      <c r="N78" s="15">
        <v>0</v>
      </c>
      <c r="O78" s="15">
        <v>0</v>
      </c>
      <c r="P78" s="16">
        <f t="shared" si="31"/>
        <v>-100</v>
      </c>
    </row>
    <row r="79" spans="1:16" ht="12.75" customHeight="1">
      <c r="A79" s="41" t="s">
        <v>143</v>
      </c>
      <c r="B79" s="14">
        <f t="shared" si="32"/>
        <v>0</v>
      </c>
      <c r="C79" s="14"/>
      <c r="D79" s="14"/>
      <c r="E79" s="14">
        <f t="shared" si="33"/>
        <v>0</v>
      </c>
      <c r="F79" s="14"/>
      <c r="G79" s="14"/>
      <c r="H79" s="14">
        <f t="shared" si="34"/>
        <v>-29665</v>
      </c>
      <c r="I79" s="14"/>
      <c r="J79" s="14">
        <v>-29665</v>
      </c>
      <c r="K79" s="14">
        <f t="shared" si="35"/>
        <v>29665</v>
      </c>
      <c r="L79" s="14"/>
      <c r="M79" s="14">
        <v>29665</v>
      </c>
      <c r="N79" s="15">
        <v>0</v>
      </c>
      <c r="O79" s="15">
        <v>0</v>
      </c>
      <c r="P79" s="16">
        <f t="shared" si="31"/>
        <v>-100</v>
      </c>
    </row>
    <row r="80" spans="1:16" s="1" customFormat="1" ht="12.75">
      <c r="A80" s="44" t="s">
        <v>22</v>
      </c>
      <c r="B80" s="12">
        <f aca="true" t="shared" si="36" ref="B80:K80">B81+B82+B83+B84</f>
        <v>501019</v>
      </c>
      <c r="C80" s="12">
        <f t="shared" si="36"/>
        <v>164811</v>
      </c>
      <c r="D80" s="12">
        <f t="shared" si="36"/>
        <v>336208</v>
      </c>
      <c r="E80" s="12">
        <f t="shared" si="36"/>
        <v>501019</v>
      </c>
      <c r="F80" s="12">
        <f t="shared" si="36"/>
        <v>164811</v>
      </c>
      <c r="G80" s="12">
        <f t="shared" si="36"/>
        <v>336208</v>
      </c>
      <c r="H80" s="12">
        <f t="shared" si="36"/>
        <v>63174</v>
      </c>
      <c r="I80" s="12">
        <f t="shared" si="36"/>
        <v>-32651</v>
      </c>
      <c r="J80" s="12">
        <f t="shared" si="36"/>
        <v>95825</v>
      </c>
      <c r="K80" s="12">
        <f t="shared" si="36"/>
        <v>437845</v>
      </c>
      <c r="L80" s="12">
        <v>72714</v>
      </c>
      <c r="M80" s="12">
        <v>365131</v>
      </c>
      <c r="N80" s="13">
        <f>K80/B80*100</f>
        <v>87.39089735119826</v>
      </c>
      <c r="O80" s="13">
        <f>K80/E80*100</f>
        <v>87.39089735119826</v>
      </c>
      <c r="P80" s="13">
        <f>K80/H80*100</f>
        <v>693.0778484819705</v>
      </c>
    </row>
    <row r="81" spans="1:16" ht="12.75" hidden="1">
      <c r="A81" s="55" t="s">
        <v>23</v>
      </c>
      <c r="B81" s="14">
        <f>C81+D81</f>
        <v>0</v>
      </c>
      <c r="C81" s="14"/>
      <c r="D81" s="14"/>
      <c r="E81" s="14">
        <f>F81+G81</f>
        <v>0</v>
      </c>
      <c r="F81" s="14"/>
      <c r="G81" s="14"/>
      <c r="H81" s="14">
        <f>I81+J81</f>
        <v>0</v>
      </c>
      <c r="I81" s="14"/>
      <c r="J81" s="14"/>
      <c r="K81" s="14">
        <f>L81+M81</f>
        <v>0</v>
      </c>
      <c r="L81" s="14"/>
      <c r="M81" s="14"/>
      <c r="N81" s="15" t="e">
        <f>K81/B81*100</f>
        <v>#DIV/0!</v>
      </c>
      <c r="O81" s="15" t="e">
        <f>K81/E81*100</f>
        <v>#DIV/0!</v>
      </c>
      <c r="P81" s="16" t="e">
        <f>K81/H81*100</f>
        <v>#DIV/0!</v>
      </c>
    </row>
    <row r="82" spans="1:16" ht="12.75" hidden="1">
      <c r="A82" s="55" t="s">
        <v>24</v>
      </c>
      <c r="B82" s="14">
        <f>C82+D82</f>
        <v>0</v>
      </c>
      <c r="C82" s="14"/>
      <c r="D82" s="14"/>
      <c r="E82" s="14">
        <f>F82+G82</f>
        <v>0</v>
      </c>
      <c r="F82" s="14"/>
      <c r="G82" s="14"/>
      <c r="H82" s="14">
        <f>I82+J82</f>
        <v>0</v>
      </c>
      <c r="I82" s="14"/>
      <c r="J82" s="14"/>
      <c r="K82" s="14">
        <f>L82+M82</f>
        <v>0</v>
      </c>
      <c r="L82" s="14"/>
      <c r="M82" s="14"/>
      <c r="N82" s="15">
        <v>0</v>
      </c>
      <c r="O82" s="15">
        <v>0</v>
      </c>
      <c r="P82" s="16">
        <v>0</v>
      </c>
    </row>
    <row r="83" spans="1:16" ht="12.75" hidden="1">
      <c r="A83" s="55" t="s">
        <v>25</v>
      </c>
      <c r="B83" s="14">
        <f>C83+D83</f>
        <v>0</v>
      </c>
      <c r="C83" s="14"/>
      <c r="D83" s="14"/>
      <c r="E83" s="14">
        <f>F83+G83</f>
        <v>0</v>
      </c>
      <c r="F83" s="14"/>
      <c r="G83" s="14"/>
      <c r="H83" s="14">
        <f>I83+J83</f>
        <v>0</v>
      </c>
      <c r="I83" s="14"/>
      <c r="J83" s="14"/>
      <c r="K83" s="14">
        <f>L83+M83</f>
        <v>0</v>
      </c>
      <c r="L83" s="14"/>
      <c r="M83" s="14"/>
      <c r="N83" s="15" t="e">
        <f>K83/B83*100</f>
        <v>#DIV/0!</v>
      </c>
      <c r="O83" s="15" t="e">
        <f>K83/E83*100</f>
        <v>#DIV/0!</v>
      </c>
      <c r="P83" s="16" t="e">
        <f aca="true" t="shared" si="37" ref="P83:P90">K83/H83*100</f>
        <v>#DIV/0!</v>
      </c>
    </row>
    <row r="84" spans="1:16" ht="12.75">
      <c r="A84" s="55" t="s">
        <v>168</v>
      </c>
      <c r="B84" s="14">
        <f>B85+B87+B86+B88+B89</f>
        <v>501019</v>
      </c>
      <c r="C84" s="14">
        <v>164811</v>
      </c>
      <c r="D84" s="14">
        <v>336208</v>
      </c>
      <c r="E84" s="14">
        <f>E85+E87+E86+E88+E89</f>
        <v>501019</v>
      </c>
      <c r="F84" s="14">
        <v>164811</v>
      </c>
      <c r="G84" s="14">
        <v>336208</v>
      </c>
      <c r="H84" s="14">
        <f>H85+H87+H86+H88+H89</f>
        <v>63174</v>
      </c>
      <c r="I84" s="14">
        <v>-32651</v>
      </c>
      <c r="J84" s="14">
        <v>95825</v>
      </c>
      <c r="K84" s="14">
        <f>K85+K87+K86+K88+K89</f>
        <v>437845</v>
      </c>
      <c r="L84" s="14">
        <v>72714</v>
      </c>
      <c r="M84" s="14">
        <v>365131</v>
      </c>
      <c r="N84" s="15">
        <f>K84/B84*100</f>
        <v>87.39089735119826</v>
      </c>
      <c r="O84" s="15">
        <f>K84/E84*100</f>
        <v>87.39089735119826</v>
      </c>
      <c r="P84" s="16">
        <f t="shared" si="37"/>
        <v>693.0778484819705</v>
      </c>
    </row>
    <row r="85" spans="1:16" ht="12.75">
      <c r="A85" s="55" t="s">
        <v>169</v>
      </c>
      <c r="B85" s="14">
        <f>C85+D85</f>
        <v>345480</v>
      </c>
      <c r="C85" s="14">
        <v>164811</v>
      </c>
      <c r="D85" s="14">
        <v>180669</v>
      </c>
      <c r="E85" s="14">
        <f>F85+G85</f>
        <v>345480</v>
      </c>
      <c r="F85" s="14">
        <v>164811</v>
      </c>
      <c r="G85" s="14">
        <v>180669</v>
      </c>
      <c r="H85" s="14">
        <f>I85+J85</f>
        <v>345480</v>
      </c>
      <c r="I85" s="14">
        <v>164811</v>
      </c>
      <c r="J85" s="14">
        <v>180669</v>
      </c>
      <c r="K85" s="14">
        <f>L85+M85</f>
        <v>437844</v>
      </c>
      <c r="L85" s="14">
        <v>72714</v>
      </c>
      <c r="M85" s="73">
        <v>365130</v>
      </c>
      <c r="N85" s="15">
        <f>K85/B85*100</f>
        <v>126.73497742271623</v>
      </c>
      <c r="O85" s="15">
        <f>K85/E85*100</f>
        <v>126.73497742271623</v>
      </c>
      <c r="P85" s="16">
        <f t="shared" si="37"/>
        <v>126.73497742271623</v>
      </c>
    </row>
    <row r="86" spans="1:16" ht="12.75">
      <c r="A86" s="55" t="s">
        <v>170</v>
      </c>
      <c r="B86" s="14">
        <f>C86+D86</f>
        <v>49409</v>
      </c>
      <c r="C86" s="14"/>
      <c r="D86" s="14">
        <v>49409</v>
      </c>
      <c r="E86" s="14">
        <f>F86+G86</f>
        <v>49409</v>
      </c>
      <c r="F86" s="14"/>
      <c r="G86" s="14">
        <v>49409</v>
      </c>
      <c r="H86" s="14">
        <f>I86+J86</f>
        <v>49409</v>
      </c>
      <c r="I86" s="14"/>
      <c r="J86" s="14">
        <v>49409</v>
      </c>
      <c r="K86" s="14">
        <f>L86+M86</f>
        <v>1</v>
      </c>
      <c r="L86" s="14"/>
      <c r="M86" s="14">
        <v>1</v>
      </c>
      <c r="N86" s="15">
        <f>K86/B86*100</f>
        <v>0.0020239227671072072</v>
      </c>
      <c r="O86" s="15">
        <f>K86/E86*100</f>
        <v>0.0020239227671072072</v>
      </c>
      <c r="P86" s="16">
        <f t="shared" si="37"/>
        <v>0.0020239227671072072</v>
      </c>
    </row>
    <row r="87" spans="1:16" ht="12.75">
      <c r="A87" s="55" t="s">
        <v>171</v>
      </c>
      <c r="B87" s="14">
        <f>C87+D87</f>
        <v>0</v>
      </c>
      <c r="C87" s="14"/>
      <c r="D87" s="14"/>
      <c r="E87" s="14">
        <f>F87+G87</f>
        <v>0</v>
      </c>
      <c r="F87" s="14"/>
      <c r="G87" s="14"/>
      <c r="H87" s="14">
        <f>I87+J87</f>
        <v>-437844</v>
      </c>
      <c r="I87" s="14">
        <v>-197462</v>
      </c>
      <c r="J87" s="14">
        <v>-240382</v>
      </c>
      <c r="K87" s="14">
        <f>L87+M87</f>
        <v>0</v>
      </c>
      <c r="L87" s="14"/>
      <c r="M87" s="14"/>
      <c r="N87" s="15">
        <v>0</v>
      </c>
      <c r="O87" s="15">
        <v>0</v>
      </c>
      <c r="P87" s="16">
        <f t="shared" si="37"/>
        <v>0</v>
      </c>
    </row>
    <row r="88" spans="1:16" ht="12.75">
      <c r="A88" s="55" t="s">
        <v>172</v>
      </c>
      <c r="B88" s="14">
        <f>C88+D88</f>
        <v>0</v>
      </c>
      <c r="C88" s="14"/>
      <c r="D88" s="14"/>
      <c r="E88" s="14">
        <f>F88+G88</f>
        <v>0</v>
      </c>
      <c r="F88" s="14"/>
      <c r="G88" s="14"/>
      <c r="H88" s="14">
        <f>I88+J88</f>
        <v>-1</v>
      </c>
      <c r="I88" s="14"/>
      <c r="J88" s="14">
        <v>-1</v>
      </c>
      <c r="K88" s="14">
        <f>L88+M88</f>
        <v>0</v>
      </c>
      <c r="L88" s="14"/>
      <c r="M88" s="14"/>
      <c r="N88" s="15">
        <v>0</v>
      </c>
      <c r="O88" s="15">
        <v>0</v>
      </c>
      <c r="P88" s="16">
        <f t="shared" si="37"/>
        <v>0</v>
      </c>
    </row>
    <row r="89" spans="1:16" ht="12.75">
      <c r="A89" s="69" t="s">
        <v>173</v>
      </c>
      <c r="B89" s="14">
        <f>C89+D89</f>
        <v>106130</v>
      </c>
      <c r="C89" s="14"/>
      <c r="D89" s="14">
        <v>106130</v>
      </c>
      <c r="E89" s="14">
        <f>F89+G89</f>
        <v>106130</v>
      </c>
      <c r="F89" s="14"/>
      <c r="G89" s="14">
        <v>106130</v>
      </c>
      <c r="H89" s="14">
        <f>I89+J89</f>
        <v>106130</v>
      </c>
      <c r="I89" s="14"/>
      <c r="J89" s="14">
        <v>106130</v>
      </c>
      <c r="K89" s="14">
        <f>L89+M89</f>
        <v>0</v>
      </c>
      <c r="L89" s="14"/>
      <c r="M89" s="14"/>
      <c r="N89" s="15">
        <f>K89/B89*100</f>
        <v>0</v>
      </c>
      <c r="O89" s="15">
        <f>K89/E89*100</f>
        <v>0</v>
      </c>
      <c r="P89" s="16">
        <f t="shared" si="37"/>
        <v>0</v>
      </c>
    </row>
    <row r="90" spans="1:18" s="1" customFormat="1" ht="12.75">
      <c r="A90" s="44" t="s">
        <v>26</v>
      </c>
      <c r="B90" s="12">
        <f aca="true" t="shared" si="38" ref="B90:I90">B13+B61+B68+B80</f>
        <v>6421257</v>
      </c>
      <c r="C90" s="12">
        <f t="shared" si="38"/>
        <v>3684182</v>
      </c>
      <c r="D90" s="12">
        <f t="shared" si="38"/>
        <v>2737075</v>
      </c>
      <c r="E90" s="12">
        <f>E13+E61+E68+E80</f>
        <v>9398321</v>
      </c>
      <c r="F90" s="12">
        <f t="shared" si="38"/>
        <v>4686665</v>
      </c>
      <c r="G90" s="12">
        <f t="shared" si="38"/>
        <v>4711656</v>
      </c>
      <c r="H90" s="12">
        <f>H13+H61+H68+H80+H77</f>
        <v>8457379</v>
      </c>
      <c r="I90" s="12">
        <f t="shared" si="38"/>
        <v>4488443</v>
      </c>
      <c r="J90" s="12">
        <f>J13+J61+J68+J80+J77</f>
        <v>3968936</v>
      </c>
      <c r="K90" s="12">
        <f>K13+K61+K68+K80+K77</f>
        <v>7759677</v>
      </c>
      <c r="L90" s="12">
        <f>L13+L61+L68+L80</f>
        <v>4598111</v>
      </c>
      <c r="M90" s="12">
        <f>M13+M61+M68+M80+M77</f>
        <v>3161566</v>
      </c>
      <c r="N90" s="13">
        <f>K90/B90*100</f>
        <v>120.84358249482929</v>
      </c>
      <c r="O90" s="13">
        <f>K90/E90*100</f>
        <v>82.56450274469238</v>
      </c>
      <c r="P90" s="13">
        <f t="shared" si="37"/>
        <v>91.75037561873484</v>
      </c>
      <c r="Q90" s="17"/>
      <c r="R90" s="17"/>
    </row>
    <row r="91" spans="1:18" s="1" customFormat="1" ht="12.75">
      <c r="A91" s="70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63"/>
      <c r="O91" s="63"/>
      <c r="P91" s="63"/>
      <c r="Q91" s="17"/>
      <c r="R91" s="17"/>
    </row>
    <row r="92" spans="1:18" s="1" customFormat="1" ht="12.75">
      <c r="A92" s="70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63"/>
      <c r="O92" s="63"/>
      <c r="P92" s="63"/>
      <c r="Q92" s="17"/>
      <c r="R92" s="17"/>
    </row>
    <row r="93" spans="1:18" s="1" customFormat="1" ht="14.25">
      <c r="A93" s="70"/>
      <c r="B93" s="48"/>
      <c r="C93" s="48"/>
      <c r="D93" s="48"/>
      <c r="E93" s="48"/>
      <c r="F93" s="48"/>
      <c r="G93" s="48"/>
      <c r="H93" s="48"/>
      <c r="I93" s="48"/>
      <c r="J93" s="48"/>
      <c r="K93" s="76"/>
      <c r="L93" s="76"/>
      <c r="M93" s="48"/>
      <c r="N93" s="63"/>
      <c r="O93" s="63"/>
      <c r="P93" s="63"/>
      <c r="Q93" s="17"/>
      <c r="R93" s="17"/>
    </row>
    <row r="94" spans="1:18" s="1" customFormat="1" ht="12.75">
      <c r="A94" s="70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63"/>
      <c r="O94" s="63"/>
      <c r="P94" s="63"/>
      <c r="Q94" s="17"/>
      <c r="R94" s="17"/>
    </row>
    <row r="97" spans="1:9" ht="12.75">
      <c r="A97" s="23" t="s">
        <v>34</v>
      </c>
      <c r="I97" t="s">
        <v>27</v>
      </c>
    </row>
    <row r="98" spans="1:9" ht="12.75">
      <c r="A98" s="23" t="s">
        <v>144</v>
      </c>
      <c r="I98" t="s">
        <v>33</v>
      </c>
    </row>
  </sheetData>
  <mergeCells count="5">
    <mergeCell ref="B9:J9"/>
    <mergeCell ref="K9:M9"/>
    <mergeCell ref="B10:D10"/>
    <mergeCell ref="E10:G10"/>
    <mergeCell ref="H10:J10"/>
  </mergeCells>
  <printOptions/>
  <pageMargins left="0.3937007874015748" right="0.07874015748031496" top="0.5905511811023623" bottom="0.3937007874015748" header="0" footer="0"/>
  <pageSetup horizontalDpi="600" verticalDpi="600" orientation="landscape" paperSize="9" scale="88" r:id="rId1"/>
  <headerFooter alignWithMargins="0">
    <oddFooter>&amp;CСтр.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A1">
      <pane xSplit="1" ySplit="10" topLeftCell="H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42" sqref="R42"/>
    </sheetView>
  </sheetViews>
  <sheetFormatPr defaultColWidth="9.140625" defaultRowHeight="12.75"/>
  <cols>
    <col min="1" max="1" width="33.57421875" style="23" customWidth="1"/>
    <col min="2" max="2" width="9.00390625" style="0" customWidth="1"/>
    <col min="3" max="3" width="8.7109375" style="0" customWidth="1"/>
    <col min="4" max="4" width="7.28125" style="0" customWidth="1"/>
    <col min="5" max="5" width="8.8515625" style="0" customWidth="1"/>
    <col min="6" max="6" width="9.421875" style="0" customWidth="1"/>
    <col min="7" max="7" width="8.8515625" style="0" customWidth="1"/>
    <col min="8" max="8" width="7.7109375" style="0" customWidth="1"/>
    <col min="10" max="10" width="9.00390625" style="0" customWidth="1"/>
    <col min="11" max="11" width="8.7109375" style="0" customWidth="1"/>
    <col min="12" max="12" width="7.421875" style="0" customWidth="1"/>
    <col min="13" max="13" width="8.57421875" style="0" customWidth="1"/>
    <col min="14" max="14" width="0.42578125" style="0" hidden="1" customWidth="1"/>
    <col min="16" max="16" width="8.57421875" style="0" customWidth="1"/>
    <col min="17" max="17" width="7.421875" style="0" customWidth="1"/>
    <col min="19" max="19" width="7.140625" style="0" customWidth="1"/>
    <col min="20" max="20" width="7.421875" style="0" customWidth="1"/>
    <col min="21" max="21" width="7.140625" style="0" customWidth="1"/>
  </cols>
  <sheetData>
    <row r="1" spans="17:21" ht="12.75">
      <c r="Q1" s="80" t="s">
        <v>270</v>
      </c>
      <c r="R1" s="24"/>
      <c r="U1" s="24"/>
    </row>
    <row r="2" spans="17:21" ht="12.75">
      <c r="Q2" s="80"/>
      <c r="R2" s="24"/>
      <c r="U2" s="24"/>
    </row>
    <row r="3" spans="17:21" ht="12.75">
      <c r="Q3" s="80"/>
      <c r="R3" s="24"/>
      <c r="U3" s="24"/>
    </row>
    <row r="4" spans="1:21" s="18" customFormat="1" ht="15">
      <c r="A4" s="84" t="s">
        <v>100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18" customFormat="1" ht="15">
      <c r="A5" s="84" t="s">
        <v>110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7" spans="1:21" ht="15" customHeight="1">
      <c r="A7" s="25"/>
      <c r="B7" s="81" t="s">
        <v>111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8"/>
      <c r="O7" s="89" t="s">
        <v>112</v>
      </c>
      <c r="P7" s="89"/>
      <c r="Q7" s="89"/>
      <c r="R7" s="89"/>
      <c r="S7" s="27" t="s">
        <v>7</v>
      </c>
      <c r="T7" s="27" t="s">
        <v>7</v>
      </c>
      <c r="U7" s="27" t="s">
        <v>7</v>
      </c>
    </row>
    <row r="8" spans="1:21" ht="18" customHeight="1">
      <c r="A8" s="66" t="s">
        <v>35</v>
      </c>
      <c r="B8" s="81" t="s">
        <v>3</v>
      </c>
      <c r="C8" s="82"/>
      <c r="D8" s="82"/>
      <c r="E8" s="83"/>
      <c r="F8" s="12" t="s">
        <v>36</v>
      </c>
      <c r="G8" s="28"/>
      <c r="H8" s="29"/>
      <c r="I8" s="30"/>
      <c r="J8" s="85" t="s">
        <v>37</v>
      </c>
      <c r="K8" s="86"/>
      <c r="L8" s="86"/>
      <c r="M8" s="87"/>
      <c r="N8" s="27" t="s">
        <v>38</v>
      </c>
      <c r="O8" s="14"/>
      <c r="P8" s="14"/>
      <c r="Q8" s="14"/>
      <c r="R8" s="14"/>
      <c r="S8" s="6"/>
      <c r="T8" s="6"/>
      <c r="U8" s="6"/>
    </row>
    <row r="9" spans="1:21" ht="17.25" customHeight="1">
      <c r="A9" s="79" t="s">
        <v>269</v>
      </c>
      <c r="B9" s="12" t="s">
        <v>8</v>
      </c>
      <c r="C9" s="26" t="s">
        <v>39</v>
      </c>
      <c r="D9" s="12" t="s">
        <v>40</v>
      </c>
      <c r="E9" s="3" t="s">
        <v>41</v>
      </c>
      <c r="F9" s="31" t="s">
        <v>8</v>
      </c>
      <c r="G9" s="3" t="s">
        <v>39</v>
      </c>
      <c r="H9" s="32" t="s">
        <v>40</v>
      </c>
      <c r="I9" s="26" t="s">
        <v>41</v>
      </c>
      <c r="J9" s="33" t="s">
        <v>8</v>
      </c>
      <c r="K9" s="26" t="s">
        <v>39</v>
      </c>
      <c r="L9" s="12" t="s">
        <v>40</v>
      </c>
      <c r="M9" s="3" t="s">
        <v>41</v>
      </c>
      <c r="N9" s="34" t="s">
        <v>42</v>
      </c>
      <c r="O9" s="31" t="s">
        <v>8</v>
      </c>
      <c r="P9" s="26" t="s">
        <v>39</v>
      </c>
      <c r="Q9" s="12" t="s">
        <v>40</v>
      </c>
      <c r="R9" s="3" t="s">
        <v>41</v>
      </c>
      <c r="S9" s="8" t="s">
        <v>44</v>
      </c>
      <c r="T9" s="8" t="s">
        <v>45</v>
      </c>
      <c r="U9" s="8" t="s">
        <v>43</v>
      </c>
    </row>
    <row r="10" spans="1:21" s="11" customFormat="1" ht="12.75">
      <c r="A10" s="35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9">
        <v>8</v>
      </c>
      <c r="I10" s="36">
        <v>9</v>
      </c>
      <c r="J10" s="9">
        <v>10</v>
      </c>
      <c r="K10" s="9">
        <v>11</v>
      </c>
      <c r="L10" s="9">
        <v>12</v>
      </c>
      <c r="M10" s="9">
        <v>13</v>
      </c>
      <c r="N10" s="10">
        <v>14</v>
      </c>
      <c r="O10" s="11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</row>
    <row r="11" spans="1:21" s="40" customFormat="1" ht="30.75" customHeight="1">
      <c r="A11" s="37" t="s">
        <v>268</v>
      </c>
      <c r="B11" s="38">
        <f>C11+D11+E11</f>
        <v>3764356</v>
      </c>
      <c r="C11" s="38">
        <v>1266261</v>
      </c>
      <c r="D11" s="38">
        <v>139533</v>
      </c>
      <c r="E11" s="38">
        <v>2358562</v>
      </c>
      <c r="F11" s="38">
        <f>G11+H11+I11</f>
        <v>6213543</v>
      </c>
      <c r="G11" s="38">
        <v>1785573</v>
      </c>
      <c r="H11" s="38">
        <v>149191</v>
      </c>
      <c r="I11" s="38">
        <v>4278779</v>
      </c>
      <c r="J11" s="38">
        <f>K11+L11+M11</f>
        <v>5290973</v>
      </c>
      <c r="K11" s="38">
        <v>1595162</v>
      </c>
      <c r="L11" s="38">
        <v>148805</v>
      </c>
      <c r="M11" s="38">
        <v>3547006</v>
      </c>
      <c r="N11" s="38"/>
      <c r="O11" s="38">
        <f>P11+Q11+R11</f>
        <v>4464700</v>
      </c>
      <c r="P11" s="38">
        <v>1556369</v>
      </c>
      <c r="Q11" s="38">
        <v>12274</v>
      </c>
      <c r="R11" s="38">
        <v>2896057</v>
      </c>
      <c r="S11" s="39">
        <f>O11/B11*100</f>
        <v>118.60461656655215</v>
      </c>
      <c r="T11" s="39">
        <f>O11/F11*100</f>
        <v>71.85433495833215</v>
      </c>
      <c r="U11" s="39">
        <f aca="true" t="shared" si="0" ref="U11:U73">O11/J11*100</f>
        <v>84.38334499155448</v>
      </c>
    </row>
    <row r="12" spans="1:21" ht="12.75" hidden="1">
      <c r="A12" s="41" t="s">
        <v>46</v>
      </c>
      <c r="B12" s="38">
        <f aca="true" t="shared" si="1" ref="B12:B74">C12+D12+E12</f>
        <v>0</v>
      </c>
      <c r="C12" s="14"/>
      <c r="D12" s="14"/>
      <c r="E12" s="14"/>
      <c r="F12" s="38">
        <f aca="true" t="shared" si="2" ref="F12:F74">G12+H12+I12</f>
        <v>0</v>
      </c>
      <c r="G12" s="14"/>
      <c r="H12" s="14"/>
      <c r="I12" s="42"/>
      <c r="J12" s="38">
        <f aca="true" t="shared" si="3" ref="J12:J74">K12+L12+M12</f>
        <v>0</v>
      </c>
      <c r="K12" s="14"/>
      <c r="L12" s="14"/>
      <c r="M12" s="42"/>
      <c r="N12" s="14"/>
      <c r="O12" s="38">
        <f>P12+Q12+R12</f>
        <v>0</v>
      </c>
      <c r="P12" s="14"/>
      <c r="Q12" s="14"/>
      <c r="R12" s="42"/>
      <c r="S12" s="39" t="e">
        <f aca="true" t="shared" si="4" ref="S12:S75">O12/B12*100</f>
        <v>#DIV/0!</v>
      </c>
      <c r="T12" s="39" t="e">
        <f aca="true" t="shared" si="5" ref="T12:T75">O12/F12*100</f>
        <v>#DIV/0!</v>
      </c>
      <c r="U12" s="39" t="e">
        <f t="shared" si="0"/>
        <v>#DIV/0!</v>
      </c>
    </row>
    <row r="13" spans="1:21" ht="12.75" hidden="1">
      <c r="A13" s="41" t="s">
        <v>47</v>
      </c>
      <c r="B13" s="38">
        <f t="shared" si="1"/>
        <v>0</v>
      </c>
      <c r="C13" s="14"/>
      <c r="D13" s="14"/>
      <c r="E13" s="14"/>
      <c r="F13" s="38">
        <f t="shared" si="2"/>
        <v>0</v>
      </c>
      <c r="G13" s="14"/>
      <c r="H13" s="14"/>
      <c r="I13" s="42"/>
      <c r="J13" s="38">
        <f t="shared" si="3"/>
        <v>0</v>
      </c>
      <c r="K13" s="14"/>
      <c r="L13" s="14"/>
      <c r="M13" s="42"/>
      <c r="N13" s="14"/>
      <c r="O13" s="38">
        <f>P13+Q13+R13</f>
        <v>0</v>
      </c>
      <c r="P13" s="14"/>
      <c r="Q13" s="14"/>
      <c r="R13" s="42"/>
      <c r="S13" s="39" t="e">
        <f t="shared" si="4"/>
        <v>#DIV/0!</v>
      </c>
      <c r="T13" s="39" t="e">
        <f t="shared" si="5"/>
        <v>#DIV/0!</v>
      </c>
      <c r="U13" s="39" t="e">
        <f t="shared" si="0"/>
        <v>#DIV/0!</v>
      </c>
    </row>
    <row r="14" spans="1:21" ht="12.75">
      <c r="A14" s="41" t="s">
        <v>215</v>
      </c>
      <c r="B14" s="38"/>
      <c r="C14" s="14"/>
      <c r="D14" s="14"/>
      <c r="E14" s="14"/>
      <c r="F14" s="38"/>
      <c r="G14" s="14"/>
      <c r="H14" s="14"/>
      <c r="I14" s="42"/>
      <c r="J14" s="38"/>
      <c r="K14" s="14"/>
      <c r="L14" s="14"/>
      <c r="M14" s="42"/>
      <c r="N14" s="14"/>
      <c r="O14" s="38">
        <f>P14+Q14+R14</f>
        <v>4232147</v>
      </c>
      <c r="P14" s="14">
        <v>1406635</v>
      </c>
      <c r="Q14" s="14">
        <v>12274</v>
      </c>
      <c r="R14" s="42">
        <v>2813238</v>
      </c>
      <c r="S14" s="39"/>
      <c r="T14" s="39"/>
      <c r="U14" s="39"/>
    </row>
    <row r="15" spans="1:21" ht="12.75">
      <c r="A15" s="41" t="s">
        <v>209</v>
      </c>
      <c r="B15" s="38"/>
      <c r="C15" s="14"/>
      <c r="D15" s="14"/>
      <c r="E15" s="14"/>
      <c r="F15" s="38"/>
      <c r="G15" s="14"/>
      <c r="H15" s="14"/>
      <c r="I15" s="42"/>
      <c r="J15" s="38"/>
      <c r="K15" s="14"/>
      <c r="L15" s="14"/>
      <c r="M15" s="42"/>
      <c r="N15" s="14"/>
      <c r="O15" s="38">
        <f>P15+Q15+R15</f>
        <v>232553</v>
      </c>
      <c r="P15" s="14">
        <v>149734</v>
      </c>
      <c r="Q15" s="14"/>
      <c r="R15" s="42">
        <v>82819</v>
      </c>
      <c r="S15" s="39"/>
      <c r="T15" s="39"/>
      <c r="U15" s="39"/>
    </row>
    <row r="16" spans="1:21" s="40" customFormat="1" ht="12.75">
      <c r="A16" s="37" t="s">
        <v>256</v>
      </c>
      <c r="B16" s="38">
        <f t="shared" si="1"/>
        <v>603545</v>
      </c>
      <c r="C16" s="38">
        <v>593545</v>
      </c>
      <c r="D16" s="38">
        <v>10000</v>
      </c>
      <c r="E16" s="38">
        <f>E17+E18</f>
        <v>0</v>
      </c>
      <c r="F16" s="38">
        <f t="shared" si="2"/>
        <v>805330</v>
      </c>
      <c r="G16" s="38">
        <v>780462</v>
      </c>
      <c r="H16" s="38">
        <v>24868</v>
      </c>
      <c r="I16" s="38">
        <f>I17+I18</f>
        <v>0</v>
      </c>
      <c r="J16" s="38">
        <f t="shared" si="3"/>
        <v>801400</v>
      </c>
      <c r="K16" s="38">
        <v>780169</v>
      </c>
      <c r="L16" s="38">
        <v>21231</v>
      </c>
      <c r="M16" s="38">
        <f>M17+M18</f>
        <v>0</v>
      </c>
      <c r="N16" s="38"/>
      <c r="O16" s="38">
        <f aca="true" t="shared" si="6" ref="O16:O74">P16+Q16+R16</f>
        <v>869669</v>
      </c>
      <c r="P16" s="38">
        <v>869669</v>
      </c>
      <c r="Q16" s="38">
        <f>Q17+Q18</f>
        <v>0</v>
      </c>
      <c r="R16" s="38">
        <f>R17+R18</f>
        <v>0</v>
      </c>
      <c r="S16" s="39">
        <f t="shared" si="4"/>
        <v>144.09348101632852</v>
      </c>
      <c r="T16" s="39">
        <f t="shared" si="5"/>
        <v>107.98914730607329</v>
      </c>
      <c r="U16" s="39">
        <f t="shared" si="0"/>
        <v>108.51871724482156</v>
      </c>
    </row>
    <row r="17" spans="1:21" ht="12.75" hidden="1">
      <c r="A17" s="41" t="s">
        <v>46</v>
      </c>
      <c r="B17" s="38">
        <f t="shared" si="1"/>
        <v>0</v>
      </c>
      <c r="C17" s="14"/>
      <c r="D17" s="14"/>
      <c r="E17" s="14"/>
      <c r="F17" s="38">
        <f t="shared" si="2"/>
        <v>0</v>
      </c>
      <c r="G17" s="14"/>
      <c r="H17" s="14"/>
      <c r="I17" s="14"/>
      <c r="J17" s="38">
        <f t="shared" si="3"/>
        <v>0</v>
      </c>
      <c r="K17" s="14"/>
      <c r="L17" s="14"/>
      <c r="M17" s="14"/>
      <c r="N17" s="14"/>
      <c r="O17" s="38">
        <f t="shared" si="6"/>
        <v>0</v>
      </c>
      <c r="P17" s="14"/>
      <c r="Q17" s="14"/>
      <c r="R17" s="14"/>
      <c r="S17" s="39" t="e">
        <f t="shared" si="4"/>
        <v>#DIV/0!</v>
      </c>
      <c r="T17" s="39" t="e">
        <f t="shared" si="5"/>
        <v>#DIV/0!</v>
      </c>
      <c r="U17" s="39" t="e">
        <f t="shared" si="0"/>
        <v>#DIV/0!</v>
      </c>
    </row>
    <row r="18" spans="1:21" ht="12.75" hidden="1">
      <c r="A18" s="41" t="s">
        <v>47</v>
      </c>
      <c r="B18" s="38">
        <f t="shared" si="1"/>
        <v>0</v>
      </c>
      <c r="C18" s="14"/>
      <c r="D18" s="14"/>
      <c r="E18" s="14"/>
      <c r="F18" s="38">
        <f t="shared" si="2"/>
        <v>0</v>
      </c>
      <c r="G18" s="14"/>
      <c r="H18" s="14"/>
      <c r="I18" s="14"/>
      <c r="J18" s="38">
        <f t="shared" si="3"/>
        <v>0</v>
      </c>
      <c r="K18" s="14"/>
      <c r="L18" s="14"/>
      <c r="M18" s="14"/>
      <c r="N18" s="14"/>
      <c r="O18" s="38">
        <f t="shared" si="6"/>
        <v>0</v>
      </c>
      <c r="P18" s="14"/>
      <c r="Q18" s="14"/>
      <c r="R18" s="14"/>
      <c r="S18" s="39" t="e">
        <f t="shared" si="4"/>
        <v>#DIV/0!</v>
      </c>
      <c r="T18" s="39" t="e">
        <f t="shared" si="5"/>
        <v>#DIV/0!</v>
      </c>
      <c r="U18" s="39" t="e">
        <f t="shared" si="0"/>
        <v>#DIV/0!</v>
      </c>
    </row>
    <row r="19" spans="1:21" ht="12.75">
      <c r="A19" s="41" t="s">
        <v>215</v>
      </c>
      <c r="B19" s="38"/>
      <c r="C19" s="14"/>
      <c r="D19" s="14"/>
      <c r="E19" s="14"/>
      <c r="F19" s="38"/>
      <c r="G19" s="14"/>
      <c r="H19" s="14"/>
      <c r="I19" s="14"/>
      <c r="J19" s="38"/>
      <c r="K19" s="14"/>
      <c r="L19" s="14"/>
      <c r="M19" s="14"/>
      <c r="N19" s="14"/>
      <c r="O19" s="38">
        <f t="shared" si="6"/>
        <v>785442</v>
      </c>
      <c r="P19" s="14">
        <v>785442</v>
      </c>
      <c r="Q19" s="14"/>
      <c r="R19" s="14"/>
      <c r="S19" s="39"/>
      <c r="T19" s="39"/>
      <c r="U19" s="39"/>
    </row>
    <row r="20" spans="1:21" ht="12.75">
      <c r="A20" s="41" t="s">
        <v>209</v>
      </c>
      <c r="B20" s="38"/>
      <c r="C20" s="14"/>
      <c r="D20" s="14"/>
      <c r="E20" s="14"/>
      <c r="F20" s="38"/>
      <c r="G20" s="14"/>
      <c r="H20" s="14"/>
      <c r="I20" s="14"/>
      <c r="J20" s="38"/>
      <c r="K20" s="14"/>
      <c r="L20" s="14"/>
      <c r="M20" s="14"/>
      <c r="N20" s="14"/>
      <c r="O20" s="38">
        <f t="shared" si="6"/>
        <v>84227</v>
      </c>
      <c r="P20" s="14">
        <v>84227</v>
      </c>
      <c r="Q20" s="14"/>
      <c r="R20" s="14"/>
      <c r="S20" s="39"/>
      <c r="T20" s="39"/>
      <c r="U20" s="39"/>
    </row>
    <row r="21" spans="1:21" s="40" customFormat="1" ht="12.75" customHeight="1">
      <c r="A21" s="37" t="s">
        <v>266</v>
      </c>
      <c r="B21" s="38">
        <f t="shared" si="1"/>
        <v>112782</v>
      </c>
      <c r="C21" s="38">
        <v>111082</v>
      </c>
      <c r="D21" s="38">
        <v>1700</v>
      </c>
      <c r="E21" s="38">
        <f>E22+E23</f>
        <v>0</v>
      </c>
      <c r="F21" s="38">
        <f t="shared" si="2"/>
        <v>97379</v>
      </c>
      <c r="G21" s="38">
        <v>96684</v>
      </c>
      <c r="H21" s="38">
        <v>695</v>
      </c>
      <c r="I21" s="38">
        <f>I22+I23</f>
        <v>0</v>
      </c>
      <c r="J21" s="38">
        <f t="shared" si="3"/>
        <v>97379</v>
      </c>
      <c r="K21" s="38">
        <v>96684</v>
      </c>
      <c r="L21" s="38">
        <v>695</v>
      </c>
      <c r="M21" s="38">
        <f>M22+M23</f>
        <v>0</v>
      </c>
      <c r="N21" s="38"/>
      <c r="O21" s="38">
        <f t="shared" si="6"/>
        <v>0</v>
      </c>
      <c r="P21" s="38">
        <f>P22+P23</f>
        <v>0</v>
      </c>
      <c r="Q21" s="38">
        <f>Q22+Q23</f>
        <v>0</v>
      </c>
      <c r="R21" s="38">
        <f>R22+R23</f>
        <v>0</v>
      </c>
      <c r="S21" s="39">
        <f t="shared" si="4"/>
        <v>0</v>
      </c>
      <c r="T21" s="39">
        <f t="shared" si="5"/>
        <v>0</v>
      </c>
      <c r="U21" s="39">
        <f t="shared" si="0"/>
        <v>0</v>
      </c>
    </row>
    <row r="22" spans="1:21" ht="12.75" customHeight="1" hidden="1">
      <c r="A22" s="41" t="s">
        <v>46</v>
      </c>
      <c r="B22" s="38">
        <f t="shared" si="1"/>
        <v>0</v>
      </c>
      <c r="C22" s="14"/>
      <c r="D22" s="14"/>
      <c r="E22" s="14"/>
      <c r="F22" s="38">
        <f t="shared" si="2"/>
        <v>0</v>
      </c>
      <c r="G22" s="14"/>
      <c r="H22" s="14"/>
      <c r="I22" s="14"/>
      <c r="J22" s="38">
        <f t="shared" si="3"/>
        <v>0</v>
      </c>
      <c r="K22" s="14"/>
      <c r="L22" s="14"/>
      <c r="M22" s="14"/>
      <c r="N22" s="14"/>
      <c r="O22" s="38">
        <f t="shared" si="6"/>
        <v>0</v>
      </c>
      <c r="P22" s="14"/>
      <c r="Q22" s="14"/>
      <c r="R22" s="14"/>
      <c r="S22" s="39" t="e">
        <f t="shared" si="4"/>
        <v>#DIV/0!</v>
      </c>
      <c r="T22" s="39" t="e">
        <f t="shared" si="5"/>
        <v>#DIV/0!</v>
      </c>
      <c r="U22" s="39" t="e">
        <f t="shared" si="0"/>
        <v>#DIV/0!</v>
      </c>
    </row>
    <row r="23" spans="1:21" ht="12.75" customHeight="1" hidden="1">
      <c r="A23" s="41" t="s">
        <v>47</v>
      </c>
      <c r="B23" s="38">
        <f t="shared" si="1"/>
        <v>0</v>
      </c>
      <c r="C23" s="14"/>
      <c r="D23" s="14"/>
      <c r="E23" s="14"/>
      <c r="F23" s="38">
        <f t="shared" si="2"/>
        <v>0</v>
      </c>
      <c r="G23" s="14"/>
      <c r="H23" s="14"/>
      <c r="I23" s="14"/>
      <c r="J23" s="38">
        <f t="shared" si="3"/>
        <v>0</v>
      </c>
      <c r="K23" s="14"/>
      <c r="L23" s="14"/>
      <c r="M23" s="14"/>
      <c r="N23" s="14"/>
      <c r="O23" s="38">
        <f t="shared" si="6"/>
        <v>0</v>
      </c>
      <c r="P23" s="14"/>
      <c r="Q23" s="14"/>
      <c r="R23" s="14"/>
      <c r="S23" s="39" t="e">
        <f t="shared" si="4"/>
        <v>#DIV/0!</v>
      </c>
      <c r="T23" s="39" t="e">
        <f t="shared" si="5"/>
        <v>#DIV/0!</v>
      </c>
      <c r="U23" s="39" t="e">
        <f t="shared" si="0"/>
        <v>#DIV/0!</v>
      </c>
    </row>
    <row r="24" spans="1:21" s="40" customFormat="1" ht="12.75">
      <c r="A24" s="37" t="s">
        <v>257</v>
      </c>
      <c r="B24" s="38">
        <f t="shared" si="1"/>
        <v>98514</v>
      </c>
      <c r="C24" s="38">
        <v>98514</v>
      </c>
      <c r="D24" s="38">
        <f>D25+D26</f>
        <v>0</v>
      </c>
      <c r="E24" s="38">
        <f>E25+E26</f>
        <v>0</v>
      </c>
      <c r="F24" s="38">
        <f t="shared" si="2"/>
        <v>141492</v>
      </c>
      <c r="G24" s="38">
        <v>130992</v>
      </c>
      <c r="H24" s="38">
        <v>10500</v>
      </c>
      <c r="I24" s="38">
        <f>I25+I26</f>
        <v>0</v>
      </c>
      <c r="J24" s="38">
        <f t="shared" si="3"/>
        <v>141090</v>
      </c>
      <c r="K24" s="38">
        <v>130992</v>
      </c>
      <c r="L24" s="38">
        <v>10098</v>
      </c>
      <c r="M24" s="38">
        <f>M25+M26</f>
        <v>0</v>
      </c>
      <c r="N24" s="38"/>
      <c r="O24" s="38">
        <f t="shared" si="6"/>
        <v>134126</v>
      </c>
      <c r="P24" s="38">
        <v>134126</v>
      </c>
      <c r="Q24" s="38">
        <f>Q25+Q26</f>
        <v>0</v>
      </c>
      <c r="R24" s="38">
        <f>R25+R26</f>
        <v>0</v>
      </c>
      <c r="S24" s="39">
        <f t="shared" si="4"/>
        <v>136.14917676675395</v>
      </c>
      <c r="T24" s="39">
        <f t="shared" si="5"/>
        <v>94.79405196053487</v>
      </c>
      <c r="U24" s="39">
        <f t="shared" si="0"/>
        <v>95.06414345453257</v>
      </c>
    </row>
    <row r="25" spans="1:21" ht="12.75" hidden="1">
      <c r="A25" s="41" t="s">
        <v>46</v>
      </c>
      <c r="B25" s="38">
        <f t="shared" si="1"/>
        <v>0</v>
      </c>
      <c r="C25" s="14"/>
      <c r="D25" s="14"/>
      <c r="E25" s="14"/>
      <c r="F25" s="38">
        <f t="shared" si="2"/>
        <v>0</v>
      </c>
      <c r="G25" s="14"/>
      <c r="H25" s="14"/>
      <c r="I25" s="14"/>
      <c r="J25" s="38">
        <f t="shared" si="3"/>
        <v>0</v>
      </c>
      <c r="K25" s="14"/>
      <c r="L25" s="14"/>
      <c r="M25" s="14"/>
      <c r="N25" s="14"/>
      <c r="O25" s="38">
        <f t="shared" si="6"/>
        <v>0</v>
      </c>
      <c r="P25" s="14"/>
      <c r="Q25" s="14"/>
      <c r="R25" s="14"/>
      <c r="S25" s="39" t="e">
        <f t="shared" si="4"/>
        <v>#DIV/0!</v>
      </c>
      <c r="T25" s="39" t="e">
        <f t="shared" si="5"/>
        <v>#DIV/0!</v>
      </c>
      <c r="U25" s="39" t="e">
        <f t="shared" si="0"/>
        <v>#DIV/0!</v>
      </c>
    </row>
    <row r="26" spans="1:21" ht="12.75" hidden="1">
      <c r="A26" s="41" t="s">
        <v>47</v>
      </c>
      <c r="B26" s="38">
        <f t="shared" si="1"/>
        <v>0</v>
      </c>
      <c r="C26" s="14"/>
      <c r="D26" s="14"/>
      <c r="E26" s="14"/>
      <c r="F26" s="38">
        <f t="shared" si="2"/>
        <v>0</v>
      </c>
      <c r="G26" s="14"/>
      <c r="H26" s="14"/>
      <c r="I26" s="14"/>
      <c r="J26" s="38">
        <f t="shared" si="3"/>
        <v>0</v>
      </c>
      <c r="K26" s="14"/>
      <c r="L26" s="14"/>
      <c r="M26" s="14"/>
      <c r="N26" s="14"/>
      <c r="O26" s="38">
        <f t="shared" si="6"/>
        <v>0</v>
      </c>
      <c r="P26" s="14"/>
      <c r="Q26" s="14"/>
      <c r="R26" s="14"/>
      <c r="S26" s="39" t="e">
        <f t="shared" si="4"/>
        <v>#DIV/0!</v>
      </c>
      <c r="T26" s="39" t="e">
        <f t="shared" si="5"/>
        <v>#DIV/0!</v>
      </c>
      <c r="U26" s="39" t="e">
        <f t="shared" si="0"/>
        <v>#DIV/0!</v>
      </c>
    </row>
    <row r="27" spans="1:21" s="40" customFormat="1" ht="12.75" hidden="1">
      <c r="A27" s="37" t="s">
        <v>48</v>
      </c>
      <c r="B27" s="38">
        <f t="shared" si="1"/>
        <v>0</v>
      </c>
      <c r="C27" s="38">
        <f>C28+C29</f>
        <v>0</v>
      </c>
      <c r="D27" s="38">
        <f>D28+D29</f>
        <v>0</v>
      </c>
      <c r="E27" s="38">
        <f>E28+E29</f>
        <v>0</v>
      </c>
      <c r="F27" s="38">
        <f t="shared" si="2"/>
        <v>0</v>
      </c>
      <c r="G27" s="38">
        <f>G28+G29</f>
        <v>0</v>
      </c>
      <c r="H27" s="38">
        <f>H28+H29</f>
        <v>0</v>
      </c>
      <c r="I27" s="38">
        <f>I28+I29</f>
        <v>0</v>
      </c>
      <c r="J27" s="38">
        <f t="shared" si="3"/>
        <v>0</v>
      </c>
      <c r="K27" s="38">
        <f>K28+K29</f>
        <v>0</v>
      </c>
      <c r="L27" s="38">
        <f>L28+L29</f>
        <v>0</v>
      </c>
      <c r="M27" s="38">
        <f>M28+M29</f>
        <v>0</v>
      </c>
      <c r="N27" s="38"/>
      <c r="O27" s="38">
        <f t="shared" si="6"/>
        <v>0</v>
      </c>
      <c r="P27" s="38">
        <f>P28+P29</f>
        <v>0</v>
      </c>
      <c r="Q27" s="38">
        <f>Q28+Q29</f>
        <v>0</v>
      </c>
      <c r="R27" s="38">
        <f>R28+R29</f>
        <v>0</v>
      </c>
      <c r="S27" s="39" t="e">
        <f t="shared" si="4"/>
        <v>#DIV/0!</v>
      </c>
      <c r="T27" s="39" t="e">
        <f t="shared" si="5"/>
        <v>#DIV/0!</v>
      </c>
      <c r="U27" s="39" t="e">
        <f t="shared" si="0"/>
        <v>#DIV/0!</v>
      </c>
    </row>
    <row r="28" spans="1:21" ht="12.75" hidden="1">
      <c r="A28" s="41" t="s">
        <v>46</v>
      </c>
      <c r="B28" s="38">
        <f t="shared" si="1"/>
        <v>0</v>
      </c>
      <c r="C28" s="14"/>
      <c r="D28" s="14"/>
      <c r="E28" s="14"/>
      <c r="F28" s="38">
        <f t="shared" si="2"/>
        <v>0</v>
      </c>
      <c r="G28" s="14"/>
      <c r="H28" s="14"/>
      <c r="I28" s="14"/>
      <c r="J28" s="38">
        <f t="shared" si="3"/>
        <v>0</v>
      </c>
      <c r="K28" s="14"/>
      <c r="L28" s="14"/>
      <c r="M28" s="14"/>
      <c r="N28" s="14"/>
      <c r="O28" s="38">
        <f t="shared" si="6"/>
        <v>0</v>
      </c>
      <c r="P28" s="14"/>
      <c r="Q28" s="14"/>
      <c r="R28" s="14"/>
      <c r="S28" s="39" t="e">
        <f t="shared" si="4"/>
        <v>#DIV/0!</v>
      </c>
      <c r="T28" s="39" t="e">
        <f t="shared" si="5"/>
        <v>#DIV/0!</v>
      </c>
      <c r="U28" s="39" t="e">
        <f t="shared" si="0"/>
        <v>#DIV/0!</v>
      </c>
    </row>
    <row r="29" spans="1:21" ht="12.75" hidden="1">
      <c r="A29" s="41" t="s">
        <v>47</v>
      </c>
      <c r="B29" s="38">
        <f t="shared" si="1"/>
        <v>0</v>
      </c>
      <c r="C29" s="14"/>
      <c r="D29" s="14"/>
      <c r="E29" s="14"/>
      <c r="F29" s="38">
        <f t="shared" si="2"/>
        <v>0</v>
      </c>
      <c r="G29" s="14"/>
      <c r="H29" s="14"/>
      <c r="I29" s="14"/>
      <c r="J29" s="38">
        <f t="shared" si="3"/>
        <v>0</v>
      </c>
      <c r="K29" s="14"/>
      <c r="L29" s="14"/>
      <c r="M29" s="14"/>
      <c r="N29" s="14"/>
      <c r="O29" s="38">
        <f t="shared" si="6"/>
        <v>0</v>
      </c>
      <c r="P29" s="14"/>
      <c r="Q29" s="14"/>
      <c r="R29" s="14"/>
      <c r="S29" s="39" t="e">
        <f t="shared" si="4"/>
        <v>#DIV/0!</v>
      </c>
      <c r="T29" s="39" t="e">
        <f t="shared" si="5"/>
        <v>#DIV/0!</v>
      </c>
      <c r="U29" s="39" t="e">
        <f t="shared" si="0"/>
        <v>#DIV/0!</v>
      </c>
    </row>
    <row r="30" spans="1:21" ht="12.75">
      <c r="A30" s="41" t="s">
        <v>215</v>
      </c>
      <c r="B30" s="38"/>
      <c r="C30" s="14"/>
      <c r="D30" s="14"/>
      <c r="E30" s="14"/>
      <c r="F30" s="38"/>
      <c r="G30" s="14"/>
      <c r="H30" s="14"/>
      <c r="I30" s="14"/>
      <c r="J30" s="38"/>
      <c r="K30" s="14"/>
      <c r="L30" s="14"/>
      <c r="M30" s="14"/>
      <c r="N30" s="14"/>
      <c r="O30" s="38">
        <f t="shared" si="6"/>
        <v>120713</v>
      </c>
      <c r="P30" s="14">
        <v>120713</v>
      </c>
      <c r="Q30" s="14"/>
      <c r="R30" s="14"/>
      <c r="S30" s="39"/>
      <c r="T30" s="39"/>
      <c r="U30" s="39"/>
    </row>
    <row r="31" spans="1:21" ht="12.75">
      <c r="A31" s="41" t="s">
        <v>209</v>
      </c>
      <c r="B31" s="38"/>
      <c r="C31" s="14"/>
      <c r="D31" s="14"/>
      <c r="E31" s="14"/>
      <c r="F31" s="38"/>
      <c r="G31" s="14"/>
      <c r="H31" s="14"/>
      <c r="I31" s="14"/>
      <c r="J31" s="38"/>
      <c r="K31" s="14"/>
      <c r="L31" s="14"/>
      <c r="M31" s="14"/>
      <c r="N31" s="14"/>
      <c r="O31" s="38">
        <f t="shared" si="6"/>
        <v>13413</v>
      </c>
      <c r="P31" s="14">
        <v>13413</v>
      </c>
      <c r="Q31" s="14"/>
      <c r="R31" s="14"/>
      <c r="S31" s="39"/>
      <c r="T31" s="39"/>
      <c r="U31" s="39"/>
    </row>
    <row r="32" spans="1:21" s="40" customFormat="1" ht="12.75">
      <c r="A32" s="37" t="s">
        <v>258</v>
      </c>
      <c r="B32" s="38">
        <f t="shared" si="1"/>
        <v>379453</v>
      </c>
      <c r="C32" s="38">
        <v>269653</v>
      </c>
      <c r="D32" s="38">
        <f>D33+D34</f>
        <v>0</v>
      </c>
      <c r="E32" s="38">
        <v>109800</v>
      </c>
      <c r="F32" s="38">
        <f t="shared" si="2"/>
        <v>379047</v>
      </c>
      <c r="G32" s="38">
        <v>257247</v>
      </c>
      <c r="H32" s="38">
        <f>H33+H34</f>
        <v>0</v>
      </c>
      <c r="I32" s="38">
        <v>121800</v>
      </c>
      <c r="J32" s="38">
        <f t="shared" si="3"/>
        <v>378256</v>
      </c>
      <c r="K32" s="38">
        <v>256503</v>
      </c>
      <c r="L32" s="38">
        <f>L33+L34</f>
        <v>0</v>
      </c>
      <c r="M32" s="38">
        <v>121753</v>
      </c>
      <c r="N32" s="38"/>
      <c r="O32" s="38">
        <f t="shared" si="6"/>
        <v>369138</v>
      </c>
      <c r="P32" s="38">
        <v>247338</v>
      </c>
      <c r="Q32" s="38">
        <f>Q33+Q34</f>
        <v>0</v>
      </c>
      <c r="R32" s="38">
        <v>121800</v>
      </c>
      <c r="S32" s="39">
        <f t="shared" si="4"/>
        <v>97.2816132696276</v>
      </c>
      <c r="T32" s="39">
        <f t="shared" si="5"/>
        <v>97.38581231351257</v>
      </c>
      <c r="U32" s="39">
        <f t="shared" si="0"/>
        <v>97.58946322067594</v>
      </c>
    </row>
    <row r="33" spans="1:21" ht="12.75" hidden="1">
      <c r="A33" s="41" t="s">
        <v>46</v>
      </c>
      <c r="B33" s="38">
        <f t="shared" si="1"/>
        <v>0</v>
      </c>
      <c r="C33" s="14"/>
      <c r="D33" s="14"/>
      <c r="E33" s="14"/>
      <c r="F33" s="38">
        <f t="shared" si="2"/>
        <v>0</v>
      </c>
      <c r="G33" s="14"/>
      <c r="H33" s="14"/>
      <c r="I33" s="14"/>
      <c r="J33" s="38">
        <f t="shared" si="3"/>
        <v>0</v>
      </c>
      <c r="K33" s="14"/>
      <c r="L33" s="14"/>
      <c r="M33" s="14"/>
      <c r="N33" s="14"/>
      <c r="O33" s="38">
        <f t="shared" si="6"/>
        <v>0</v>
      </c>
      <c r="P33" s="14"/>
      <c r="Q33" s="14"/>
      <c r="R33" s="14"/>
      <c r="S33" s="39" t="e">
        <f t="shared" si="4"/>
        <v>#DIV/0!</v>
      </c>
      <c r="T33" s="39" t="e">
        <f t="shared" si="5"/>
        <v>#DIV/0!</v>
      </c>
      <c r="U33" s="39" t="e">
        <f t="shared" si="0"/>
        <v>#DIV/0!</v>
      </c>
    </row>
    <row r="34" spans="1:21" ht="12.75" hidden="1">
      <c r="A34" s="41" t="s">
        <v>47</v>
      </c>
      <c r="B34" s="38">
        <f t="shared" si="1"/>
        <v>0</v>
      </c>
      <c r="C34" s="14"/>
      <c r="D34" s="14"/>
      <c r="E34" s="14"/>
      <c r="F34" s="38">
        <f t="shared" si="2"/>
        <v>0</v>
      </c>
      <c r="G34" s="14"/>
      <c r="H34" s="14"/>
      <c r="I34" s="14"/>
      <c r="J34" s="38">
        <f t="shared" si="3"/>
        <v>0</v>
      </c>
      <c r="K34" s="14"/>
      <c r="L34" s="14"/>
      <c r="M34" s="14"/>
      <c r="N34" s="14"/>
      <c r="O34" s="38">
        <f t="shared" si="6"/>
        <v>0</v>
      </c>
      <c r="P34" s="14"/>
      <c r="Q34" s="14"/>
      <c r="R34" s="14"/>
      <c r="S34" s="39" t="e">
        <f t="shared" si="4"/>
        <v>#DIV/0!</v>
      </c>
      <c r="T34" s="39" t="e">
        <f t="shared" si="5"/>
        <v>#DIV/0!</v>
      </c>
      <c r="U34" s="39" t="e">
        <f t="shared" si="0"/>
        <v>#DIV/0!</v>
      </c>
    </row>
    <row r="35" spans="1:21" ht="12.75">
      <c r="A35" s="41" t="s">
        <v>215</v>
      </c>
      <c r="B35" s="38"/>
      <c r="C35" s="14"/>
      <c r="D35" s="14"/>
      <c r="E35" s="14"/>
      <c r="F35" s="38"/>
      <c r="G35" s="14"/>
      <c r="H35" s="14"/>
      <c r="I35" s="14"/>
      <c r="J35" s="38"/>
      <c r="K35" s="14"/>
      <c r="L35" s="14"/>
      <c r="M35" s="14"/>
      <c r="N35" s="14"/>
      <c r="O35" s="38">
        <f t="shared" si="6"/>
        <v>332251</v>
      </c>
      <c r="P35" s="14">
        <v>222631</v>
      </c>
      <c r="Q35" s="14"/>
      <c r="R35" s="14">
        <v>109620</v>
      </c>
      <c r="S35" s="39"/>
      <c r="T35" s="39"/>
      <c r="U35" s="39"/>
    </row>
    <row r="36" spans="1:21" ht="12.75">
      <c r="A36" s="41" t="s">
        <v>209</v>
      </c>
      <c r="B36" s="38"/>
      <c r="C36" s="14"/>
      <c r="D36" s="14"/>
      <c r="E36" s="14"/>
      <c r="F36" s="38"/>
      <c r="G36" s="14"/>
      <c r="H36" s="14"/>
      <c r="I36" s="14"/>
      <c r="J36" s="38"/>
      <c r="K36" s="14"/>
      <c r="L36" s="14"/>
      <c r="M36" s="14"/>
      <c r="N36" s="14"/>
      <c r="O36" s="38">
        <f t="shared" si="6"/>
        <v>36887</v>
      </c>
      <c r="P36" s="14">
        <v>24707</v>
      </c>
      <c r="Q36" s="14"/>
      <c r="R36" s="14">
        <v>12180</v>
      </c>
      <c r="S36" s="39"/>
      <c r="T36" s="39"/>
      <c r="U36" s="39"/>
    </row>
    <row r="37" spans="1:21" s="40" customFormat="1" ht="12.75">
      <c r="A37" s="37" t="s">
        <v>259</v>
      </c>
      <c r="B37" s="38">
        <f t="shared" si="1"/>
        <v>38532</v>
      </c>
      <c r="C37" s="38">
        <v>28132</v>
      </c>
      <c r="D37" s="38">
        <f>D38+D39</f>
        <v>0</v>
      </c>
      <c r="E37" s="38">
        <v>10400</v>
      </c>
      <c r="F37" s="38">
        <f t="shared" si="2"/>
        <v>41963</v>
      </c>
      <c r="G37" s="38">
        <v>31563</v>
      </c>
      <c r="H37" s="38">
        <f>H38+H39</f>
        <v>0</v>
      </c>
      <c r="I37" s="38">
        <v>10400</v>
      </c>
      <c r="J37" s="38">
        <f t="shared" si="3"/>
        <v>41660</v>
      </c>
      <c r="K37" s="38">
        <v>31341</v>
      </c>
      <c r="L37" s="38">
        <f>L38+L39</f>
        <v>0</v>
      </c>
      <c r="M37" s="38">
        <v>10319</v>
      </c>
      <c r="N37" s="38"/>
      <c r="O37" s="38">
        <f t="shared" si="6"/>
        <v>34535</v>
      </c>
      <c r="P37" s="38">
        <v>24135</v>
      </c>
      <c r="Q37" s="38">
        <f>Q38+Q39</f>
        <v>0</v>
      </c>
      <c r="R37" s="38">
        <v>10400</v>
      </c>
      <c r="S37" s="39">
        <f t="shared" si="4"/>
        <v>89.6268036956296</v>
      </c>
      <c r="T37" s="39">
        <f t="shared" si="5"/>
        <v>82.2986917045969</v>
      </c>
      <c r="U37" s="39">
        <f t="shared" si="0"/>
        <v>82.89726356216994</v>
      </c>
    </row>
    <row r="38" spans="1:21" ht="12.75" hidden="1">
      <c r="A38" s="41" t="s">
        <v>46</v>
      </c>
      <c r="B38" s="38">
        <f t="shared" si="1"/>
        <v>0</v>
      </c>
      <c r="C38" s="14"/>
      <c r="D38" s="14"/>
      <c r="E38" s="14"/>
      <c r="F38" s="38">
        <f t="shared" si="2"/>
        <v>0</v>
      </c>
      <c r="G38" s="14"/>
      <c r="H38" s="14"/>
      <c r="I38" s="14"/>
      <c r="J38" s="38">
        <f t="shared" si="3"/>
        <v>0</v>
      </c>
      <c r="K38" s="14"/>
      <c r="L38" s="14"/>
      <c r="M38" s="14"/>
      <c r="N38" s="14"/>
      <c r="O38" s="38">
        <f t="shared" si="6"/>
        <v>0</v>
      </c>
      <c r="P38" s="14"/>
      <c r="Q38" s="14"/>
      <c r="R38" s="14"/>
      <c r="S38" s="39" t="e">
        <f t="shared" si="4"/>
        <v>#DIV/0!</v>
      </c>
      <c r="T38" s="39" t="e">
        <f t="shared" si="5"/>
        <v>#DIV/0!</v>
      </c>
      <c r="U38" s="39" t="e">
        <f t="shared" si="0"/>
        <v>#DIV/0!</v>
      </c>
    </row>
    <row r="39" spans="1:21" ht="12.75" hidden="1">
      <c r="A39" s="41" t="s">
        <v>47</v>
      </c>
      <c r="B39" s="38">
        <f t="shared" si="1"/>
        <v>0</v>
      </c>
      <c r="C39" s="14"/>
      <c r="D39" s="14"/>
      <c r="E39" s="14"/>
      <c r="F39" s="38">
        <f t="shared" si="2"/>
        <v>0</v>
      </c>
      <c r="G39" s="14"/>
      <c r="H39" s="14"/>
      <c r="I39" s="14"/>
      <c r="J39" s="38">
        <f t="shared" si="3"/>
        <v>0</v>
      </c>
      <c r="K39" s="14"/>
      <c r="L39" s="14"/>
      <c r="M39" s="14"/>
      <c r="N39" s="14"/>
      <c r="O39" s="38">
        <f t="shared" si="6"/>
        <v>0</v>
      </c>
      <c r="P39" s="14"/>
      <c r="Q39" s="14"/>
      <c r="R39" s="14"/>
      <c r="S39" s="39" t="e">
        <f t="shared" si="4"/>
        <v>#DIV/0!</v>
      </c>
      <c r="T39" s="39" t="e">
        <f t="shared" si="5"/>
        <v>#DIV/0!</v>
      </c>
      <c r="U39" s="39" t="e">
        <f t="shared" si="0"/>
        <v>#DIV/0!</v>
      </c>
    </row>
    <row r="40" spans="1:21" ht="12.75">
      <c r="A40" s="41" t="s">
        <v>215</v>
      </c>
      <c r="B40" s="38"/>
      <c r="C40" s="14"/>
      <c r="D40" s="14"/>
      <c r="E40" s="14"/>
      <c r="F40" s="38"/>
      <c r="G40" s="14"/>
      <c r="H40" s="14"/>
      <c r="I40" s="14"/>
      <c r="J40" s="38"/>
      <c r="K40" s="14"/>
      <c r="L40" s="14"/>
      <c r="M40" s="14"/>
      <c r="N40" s="14"/>
      <c r="O40" s="38">
        <f t="shared" si="6"/>
        <v>31084</v>
      </c>
      <c r="P40" s="14">
        <v>21724</v>
      </c>
      <c r="Q40" s="14"/>
      <c r="R40" s="14">
        <v>9360</v>
      </c>
      <c r="S40" s="39"/>
      <c r="T40" s="39"/>
      <c r="U40" s="39"/>
    </row>
    <row r="41" spans="1:21" ht="12.75">
      <c r="A41" s="41" t="s">
        <v>209</v>
      </c>
      <c r="B41" s="38"/>
      <c r="C41" s="14"/>
      <c r="D41" s="14"/>
      <c r="E41" s="14"/>
      <c r="F41" s="38"/>
      <c r="G41" s="14"/>
      <c r="H41" s="14"/>
      <c r="I41" s="14"/>
      <c r="J41" s="38"/>
      <c r="K41" s="14"/>
      <c r="L41" s="14"/>
      <c r="M41" s="14"/>
      <c r="N41" s="14"/>
      <c r="O41" s="38">
        <f t="shared" si="6"/>
        <v>3451</v>
      </c>
      <c r="P41" s="14">
        <v>2411</v>
      </c>
      <c r="Q41" s="14"/>
      <c r="R41" s="14">
        <v>1040</v>
      </c>
      <c r="S41" s="39"/>
      <c r="T41" s="39"/>
      <c r="U41" s="39"/>
    </row>
    <row r="42" spans="1:21" s="40" customFormat="1" ht="12.75">
      <c r="A42" s="37" t="s">
        <v>260</v>
      </c>
      <c r="B42" s="38">
        <f t="shared" si="1"/>
        <v>126294</v>
      </c>
      <c r="C42" s="38">
        <v>83281</v>
      </c>
      <c r="D42" s="38">
        <f>D43+D44</f>
        <v>0</v>
      </c>
      <c r="E42" s="38">
        <v>43013</v>
      </c>
      <c r="F42" s="38">
        <f t="shared" si="2"/>
        <v>146235</v>
      </c>
      <c r="G42" s="38">
        <v>103222</v>
      </c>
      <c r="H42" s="38">
        <f>H43+H44</f>
        <v>0</v>
      </c>
      <c r="I42" s="38">
        <v>43013</v>
      </c>
      <c r="J42" s="38">
        <f t="shared" si="3"/>
        <v>144570</v>
      </c>
      <c r="K42" s="38">
        <v>101639</v>
      </c>
      <c r="L42" s="38">
        <f>L43+L44</f>
        <v>0</v>
      </c>
      <c r="M42" s="38">
        <v>42931</v>
      </c>
      <c r="N42" s="38"/>
      <c r="O42" s="38">
        <f t="shared" si="6"/>
        <v>180352</v>
      </c>
      <c r="P42" s="38">
        <v>135352</v>
      </c>
      <c r="Q42" s="38">
        <f>Q43+Q44</f>
        <v>0</v>
      </c>
      <c r="R42" s="38">
        <v>45000</v>
      </c>
      <c r="S42" s="39">
        <f t="shared" si="4"/>
        <v>142.80330023595738</v>
      </c>
      <c r="T42" s="39">
        <f t="shared" si="5"/>
        <v>123.33025609464218</v>
      </c>
      <c r="U42" s="39">
        <f t="shared" si="0"/>
        <v>124.7506398284568</v>
      </c>
    </row>
    <row r="43" spans="1:21" ht="12.75" hidden="1">
      <c r="A43" s="41" t="s">
        <v>46</v>
      </c>
      <c r="B43" s="38">
        <f t="shared" si="1"/>
        <v>0</v>
      </c>
      <c r="C43" s="14"/>
      <c r="D43" s="14"/>
      <c r="E43" s="14"/>
      <c r="F43" s="38">
        <f t="shared" si="2"/>
        <v>0</v>
      </c>
      <c r="G43" s="14"/>
      <c r="H43" s="14"/>
      <c r="I43" s="14"/>
      <c r="J43" s="38">
        <f t="shared" si="3"/>
        <v>0</v>
      </c>
      <c r="K43" s="14"/>
      <c r="L43" s="14"/>
      <c r="M43" s="14"/>
      <c r="N43" s="14"/>
      <c r="O43" s="38">
        <f t="shared" si="6"/>
        <v>0</v>
      </c>
      <c r="P43" s="14"/>
      <c r="Q43" s="14"/>
      <c r="R43" s="14"/>
      <c r="S43" s="39" t="e">
        <f t="shared" si="4"/>
        <v>#DIV/0!</v>
      </c>
      <c r="T43" s="39" t="e">
        <f t="shared" si="5"/>
        <v>#DIV/0!</v>
      </c>
      <c r="U43" s="39" t="e">
        <f t="shared" si="0"/>
        <v>#DIV/0!</v>
      </c>
    </row>
    <row r="44" spans="1:21" ht="12.75" hidden="1">
      <c r="A44" s="41" t="s">
        <v>47</v>
      </c>
      <c r="B44" s="38">
        <f t="shared" si="1"/>
        <v>0</v>
      </c>
      <c r="C44" s="14"/>
      <c r="D44" s="14"/>
      <c r="E44" s="14"/>
      <c r="F44" s="38">
        <f t="shared" si="2"/>
        <v>0</v>
      </c>
      <c r="G44" s="14"/>
      <c r="H44" s="14"/>
      <c r="I44" s="14"/>
      <c r="J44" s="38">
        <f t="shared" si="3"/>
        <v>0</v>
      </c>
      <c r="K44" s="14"/>
      <c r="L44" s="14"/>
      <c r="M44" s="14"/>
      <c r="N44" s="14"/>
      <c r="O44" s="38">
        <f t="shared" si="6"/>
        <v>0</v>
      </c>
      <c r="P44" s="14"/>
      <c r="Q44" s="14"/>
      <c r="R44" s="14"/>
      <c r="S44" s="39" t="e">
        <f t="shared" si="4"/>
        <v>#DIV/0!</v>
      </c>
      <c r="T44" s="39" t="e">
        <f t="shared" si="5"/>
        <v>#DIV/0!</v>
      </c>
      <c r="U44" s="39" t="e">
        <f t="shared" si="0"/>
        <v>#DIV/0!</v>
      </c>
    </row>
    <row r="45" spans="1:21" ht="12.75">
      <c r="A45" s="41" t="s">
        <v>215</v>
      </c>
      <c r="B45" s="38"/>
      <c r="C45" s="14"/>
      <c r="D45" s="14"/>
      <c r="E45" s="14"/>
      <c r="F45" s="38"/>
      <c r="G45" s="14"/>
      <c r="H45" s="14"/>
      <c r="I45" s="14"/>
      <c r="J45" s="38"/>
      <c r="K45" s="14"/>
      <c r="L45" s="14"/>
      <c r="M45" s="14"/>
      <c r="N45" s="14"/>
      <c r="O45" s="38">
        <f t="shared" si="6"/>
        <v>163817</v>
      </c>
      <c r="P45" s="14">
        <v>121817</v>
      </c>
      <c r="Q45" s="14"/>
      <c r="R45" s="14">
        <v>42000</v>
      </c>
      <c r="S45" s="39"/>
      <c r="T45" s="39"/>
      <c r="U45" s="39"/>
    </row>
    <row r="46" spans="1:21" ht="12.75">
      <c r="A46" s="41" t="s">
        <v>209</v>
      </c>
      <c r="B46" s="38"/>
      <c r="C46" s="14"/>
      <c r="D46" s="14"/>
      <c r="E46" s="14"/>
      <c r="F46" s="38"/>
      <c r="G46" s="14"/>
      <c r="H46" s="14"/>
      <c r="I46" s="14"/>
      <c r="J46" s="38"/>
      <c r="K46" s="14"/>
      <c r="L46" s="14"/>
      <c r="M46" s="14"/>
      <c r="N46" s="14"/>
      <c r="O46" s="38">
        <f t="shared" si="6"/>
        <v>16535</v>
      </c>
      <c r="P46" s="14">
        <v>13535</v>
      </c>
      <c r="Q46" s="14"/>
      <c r="R46" s="14">
        <v>3000</v>
      </c>
      <c r="S46" s="39"/>
      <c r="T46" s="39"/>
      <c r="U46" s="39"/>
    </row>
    <row r="47" spans="1:21" s="40" customFormat="1" ht="12.75">
      <c r="A47" s="37" t="s">
        <v>261</v>
      </c>
      <c r="B47" s="38">
        <f t="shared" si="1"/>
        <v>379872</v>
      </c>
      <c r="C47" s="38">
        <v>378872</v>
      </c>
      <c r="D47" s="38">
        <v>1000</v>
      </c>
      <c r="E47" s="38">
        <f>E48+E49</f>
        <v>0</v>
      </c>
      <c r="F47" s="38">
        <f t="shared" si="2"/>
        <v>392174</v>
      </c>
      <c r="G47" s="38">
        <v>389124</v>
      </c>
      <c r="H47" s="38">
        <v>3050</v>
      </c>
      <c r="I47" s="38">
        <f>I48+I49</f>
        <v>0</v>
      </c>
      <c r="J47" s="38">
        <f t="shared" si="3"/>
        <v>389426</v>
      </c>
      <c r="K47" s="38">
        <v>386408</v>
      </c>
      <c r="L47" s="38">
        <v>3018</v>
      </c>
      <c r="M47" s="38">
        <f>M48+M49</f>
        <v>0</v>
      </c>
      <c r="N47" s="38"/>
      <c r="O47" s="38">
        <f t="shared" si="6"/>
        <v>412300</v>
      </c>
      <c r="P47" s="38">
        <v>410800</v>
      </c>
      <c r="Q47" s="38">
        <v>1500</v>
      </c>
      <c r="R47" s="38">
        <f>R48+R49</f>
        <v>0</v>
      </c>
      <c r="S47" s="39">
        <f t="shared" si="4"/>
        <v>108.53655968326173</v>
      </c>
      <c r="T47" s="39">
        <f t="shared" si="5"/>
        <v>105.13190573571936</v>
      </c>
      <c r="U47" s="39">
        <f t="shared" si="0"/>
        <v>105.87377319439379</v>
      </c>
    </row>
    <row r="48" spans="1:21" ht="12.75" hidden="1">
      <c r="A48" s="41" t="s">
        <v>46</v>
      </c>
      <c r="B48" s="38">
        <f t="shared" si="1"/>
        <v>0</v>
      </c>
      <c r="C48" s="14"/>
      <c r="D48" s="14"/>
      <c r="E48" s="14"/>
      <c r="F48" s="38">
        <f t="shared" si="2"/>
        <v>0</v>
      </c>
      <c r="G48" s="14"/>
      <c r="H48" s="14"/>
      <c r="I48" s="14"/>
      <c r="J48" s="38">
        <f t="shared" si="3"/>
        <v>0</v>
      </c>
      <c r="K48" s="14"/>
      <c r="L48" s="14"/>
      <c r="M48" s="14"/>
      <c r="N48" s="14"/>
      <c r="O48" s="38">
        <f t="shared" si="6"/>
        <v>0</v>
      </c>
      <c r="P48" s="14"/>
      <c r="Q48" s="14"/>
      <c r="R48" s="14"/>
      <c r="S48" s="39" t="e">
        <f t="shared" si="4"/>
        <v>#DIV/0!</v>
      </c>
      <c r="T48" s="39" t="e">
        <f t="shared" si="5"/>
        <v>#DIV/0!</v>
      </c>
      <c r="U48" s="39" t="e">
        <f t="shared" si="0"/>
        <v>#DIV/0!</v>
      </c>
    </row>
    <row r="49" spans="1:21" ht="12.75" hidden="1">
      <c r="A49" s="41" t="s">
        <v>47</v>
      </c>
      <c r="B49" s="38">
        <f t="shared" si="1"/>
        <v>0</v>
      </c>
      <c r="C49" s="14"/>
      <c r="D49" s="14"/>
      <c r="E49" s="14"/>
      <c r="F49" s="38">
        <f t="shared" si="2"/>
        <v>0</v>
      </c>
      <c r="G49" s="14"/>
      <c r="H49" s="14"/>
      <c r="I49" s="14"/>
      <c r="J49" s="38">
        <f t="shared" si="3"/>
        <v>0</v>
      </c>
      <c r="K49" s="14"/>
      <c r="L49" s="14"/>
      <c r="M49" s="14"/>
      <c r="N49" s="14"/>
      <c r="O49" s="38">
        <f t="shared" si="6"/>
        <v>0</v>
      </c>
      <c r="P49" s="14"/>
      <c r="Q49" s="14"/>
      <c r="R49" s="14"/>
      <c r="S49" s="39" t="e">
        <f t="shared" si="4"/>
        <v>#DIV/0!</v>
      </c>
      <c r="T49" s="39" t="e">
        <f t="shared" si="5"/>
        <v>#DIV/0!</v>
      </c>
      <c r="U49" s="39" t="e">
        <f t="shared" si="0"/>
        <v>#DIV/0!</v>
      </c>
    </row>
    <row r="50" spans="1:21" ht="12.75">
      <c r="A50" s="41" t="s">
        <v>215</v>
      </c>
      <c r="B50" s="38"/>
      <c r="C50" s="14"/>
      <c r="D50" s="14"/>
      <c r="E50" s="14"/>
      <c r="F50" s="38"/>
      <c r="G50" s="14"/>
      <c r="H50" s="14"/>
      <c r="I50" s="14"/>
      <c r="J50" s="38"/>
      <c r="K50" s="14"/>
      <c r="L50" s="14"/>
      <c r="M50" s="14"/>
      <c r="N50" s="14"/>
      <c r="O50" s="38">
        <f t="shared" si="6"/>
        <v>371220</v>
      </c>
      <c r="P50" s="14">
        <v>369720</v>
      </c>
      <c r="Q50" s="14">
        <v>1500</v>
      </c>
      <c r="R50" s="14"/>
      <c r="S50" s="39"/>
      <c r="T50" s="39"/>
      <c r="U50" s="39"/>
    </row>
    <row r="51" spans="1:21" ht="12.75">
      <c r="A51" s="41" t="s">
        <v>209</v>
      </c>
      <c r="B51" s="38"/>
      <c r="C51" s="14"/>
      <c r="D51" s="14"/>
      <c r="E51" s="14"/>
      <c r="F51" s="38"/>
      <c r="G51" s="14"/>
      <c r="H51" s="14"/>
      <c r="I51" s="14"/>
      <c r="J51" s="38"/>
      <c r="K51" s="14"/>
      <c r="L51" s="14"/>
      <c r="M51" s="14"/>
      <c r="N51" s="14"/>
      <c r="O51" s="38">
        <f t="shared" si="6"/>
        <v>41080</v>
      </c>
      <c r="P51" s="14">
        <v>41080</v>
      </c>
      <c r="Q51" s="14"/>
      <c r="R51" s="14"/>
      <c r="S51" s="39"/>
      <c r="T51" s="39"/>
      <c r="U51" s="39"/>
    </row>
    <row r="52" spans="1:21" s="40" customFormat="1" ht="12.75">
      <c r="A52" s="37" t="s">
        <v>262</v>
      </c>
      <c r="B52" s="38">
        <f t="shared" si="1"/>
        <v>748765</v>
      </c>
      <c r="C52" s="38">
        <v>748765</v>
      </c>
      <c r="D52" s="38">
        <f>D53+D54</f>
        <v>0</v>
      </c>
      <c r="E52" s="38">
        <f>E53+E54</f>
        <v>0</v>
      </c>
      <c r="F52" s="38">
        <f t="shared" si="2"/>
        <v>765717</v>
      </c>
      <c r="G52" s="38">
        <v>765717</v>
      </c>
      <c r="H52" s="38">
        <f>H53+H54</f>
        <v>0</v>
      </c>
      <c r="I52" s="38">
        <f>I53+I54</f>
        <v>0</v>
      </c>
      <c r="J52" s="38">
        <f t="shared" si="3"/>
        <v>764245</v>
      </c>
      <c r="K52" s="38">
        <v>764245</v>
      </c>
      <c r="L52" s="38">
        <f>L53+L54</f>
        <v>0</v>
      </c>
      <c r="M52" s="38">
        <f>M53+M54</f>
        <v>0</v>
      </c>
      <c r="N52" s="38"/>
      <c r="O52" s="38">
        <f t="shared" si="6"/>
        <v>841000</v>
      </c>
      <c r="P52" s="38">
        <v>839500</v>
      </c>
      <c r="Q52" s="38">
        <v>1500</v>
      </c>
      <c r="R52" s="38">
        <f>R53+R54</f>
        <v>0</v>
      </c>
      <c r="S52" s="39">
        <f t="shared" si="4"/>
        <v>112.31828410783089</v>
      </c>
      <c r="T52" s="39">
        <f t="shared" si="5"/>
        <v>109.8317002234507</v>
      </c>
      <c r="U52" s="39">
        <f t="shared" si="0"/>
        <v>110.04324529437551</v>
      </c>
    </row>
    <row r="53" spans="1:21" ht="12.75" hidden="1">
      <c r="A53" s="41" t="s">
        <v>46</v>
      </c>
      <c r="B53" s="38">
        <f t="shared" si="1"/>
        <v>0</v>
      </c>
      <c r="C53" s="14"/>
      <c r="D53" s="14"/>
      <c r="E53" s="14"/>
      <c r="F53" s="38">
        <f t="shared" si="2"/>
        <v>0</v>
      </c>
      <c r="G53" s="14"/>
      <c r="H53" s="14"/>
      <c r="I53" s="14"/>
      <c r="J53" s="38">
        <f t="shared" si="3"/>
        <v>0</v>
      </c>
      <c r="K53" s="14"/>
      <c r="L53" s="14"/>
      <c r="M53" s="14"/>
      <c r="N53" s="14"/>
      <c r="O53" s="38">
        <f t="shared" si="6"/>
        <v>0</v>
      </c>
      <c r="P53" s="14"/>
      <c r="Q53" s="14"/>
      <c r="R53" s="14"/>
      <c r="S53" s="39" t="e">
        <f t="shared" si="4"/>
        <v>#DIV/0!</v>
      </c>
      <c r="T53" s="39" t="e">
        <f t="shared" si="5"/>
        <v>#DIV/0!</v>
      </c>
      <c r="U53" s="39" t="e">
        <f t="shared" si="0"/>
        <v>#DIV/0!</v>
      </c>
    </row>
    <row r="54" spans="1:21" ht="12.75" hidden="1">
      <c r="A54" s="41" t="s">
        <v>47</v>
      </c>
      <c r="B54" s="38">
        <f t="shared" si="1"/>
        <v>0</v>
      </c>
      <c r="C54" s="14"/>
      <c r="D54" s="14"/>
      <c r="E54" s="14"/>
      <c r="F54" s="38">
        <f t="shared" si="2"/>
        <v>0</v>
      </c>
      <c r="G54" s="14"/>
      <c r="H54" s="14"/>
      <c r="I54" s="14"/>
      <c r="J54" s="38">
        <f t="shared" si="3"/>
        <v>0</v>
      </c>
      <c r="K54" s="14"/>
      <c r="L54" s="14"/>
      <c r="M54" s="14"/>
      <c r="N54" s="14"/>
      <c r="O54" s="38">
        <f t="shared" si="6"/>
        <v>0</v>
      </c>
      <c r="P54" s="14"/>
      <c r="Q54" s="14"/>
      <c r="R54" s="14"/>
      <c r="S54" s="39" t="e">
        <f t="shared" si="4"/>
        <v>#DIV/0!</v>
      </c>
      <c r="T54" s="39" t="e">
        <f t="shared" si="5"/>
        <v>#DIV/0!</v>
      </c>
      <c r="U54" s="39" t="e">
        <f t="shared" si="0"/>
        <v>#DIV/0!</v>
      </c>
    </row>
    <row r="55" spans="1:21" ht="12.75">
      <c r="A55" s="41" t="s">
        <v>215</v>
      </c>
      <c r="B55" s="38"/>
      <c r="C55" s="14"/>
      <c r="D55" s="14"/>
      <c r="E55" s="14"/>
      <c r="F55" s="38"/>
      <c r="G55" s="14"/>
      <c r="H55" s="14"/>
      <c r="I55" s="14"/>
      <c r="J55" s="38"/>
      <c r="K55" s="14"/>
      <c r="L55" s="14"/>
      <c r="M55" s="14"/>
      <c r="N55" s="14"/>
      <c r="O55" s="38">
        <f t="shared" si="6"/>
        <v>757050</v>
      </c>
      <c r="P55" s="14">
        <v>755550</v>
      </c>
      <c r="Q55" s="14">
        <v>1500</v>
      </c>
      <c r="R55" s="14"/>
      <c r="S55" s="39"/>
      <c r="T55" s="39"/>
      <c r="U55" s="39"/>
    </row>
    <row r="56" spans="1:21" ht="12.75">
      <c r="A56" s="41" t="s">
        <v>209</v>
      </c>
      <c r="B56" s="38"/>
      <c r="C56" s="14"/>
      <c r="D56" s="14"/>
      <c r="E56" s="14"/>
      <c r="F56" s="38"/>
      <c r="G56" s="14"/>
      <c r="H56" s="14"/>
      <c r="I56" s="14"/>
      <c r="J56" s="38"/>
      <c r="K56" s="14"/>
      <c r="L56" s="14"/>
      <c r="M56" s="14"/>
      <c r="N56" s="14"/>
      <c r="O56" s="38">
        <f t="shared" si="6"/>
        <v>83950</v>
      </c>
      <c r="P56" s="14">
        <v>83950</v>
      </c>
      <c r="Q56" s="14"/>
      <c r="R56" s="14"/>
      <c r="S56" s="39"/>
      <c r="T56" s="39"/>
      <c r="U56" s="39"/>
    </row>
    <row r="57" spans="1:21" s="40" customFormat="1" ht="12.75">
      <c r="A57" s="37" t="s">
        <v>263</v>
      </c>
      <c r="B57" s="38">
        <f t="shared" si="1"/>
        <v>56067</v>
      </c>
      <c r="C57" s="38">
        <f>C58+C59</f>
        <v>0</v>
      </c>
      <c r="D57" s="38">
        <f>D58+D59</f>
        <v>0</v>
      </c>
      <c r="E57" s="38">
        <v>56067</v>
      </c>
      <c r="F57" s="38">
        <f t="shared" si="2"/>
        <v>59206</v>
      </c>
      <c r="G57" s="38">
        <f>G58+G59</f>
        <v>0</v>
      </c>
      <c r="H57" s="38">
        <v>59206</v>
      </c>
      <c r="I57" s="38">
        <f>I58+I59</f>
        <v>0</v>
      </c>
      <c r="J57" s="38">
        <f t="shared" si="3"/>
        <v>53791</v>
      </c>
      <c r="K57" s="38">
        <f>K58+K59</f>
        <v>0</v>
      </c>
      <c r="L57" s="38">
        <f>L58+L59</f>
        <v>0</v>
      </c>
      <c r="M57" s="38">
        <v>53791</v>
      </c>
      <c r="N57" s="38"/>
      <c r="O57" s="38">
        <f t="shared" si="6"/>
        <v>64035</v>
      </c>
      <c r="P57" s="38">
        <f>P58+P59</f>
        <v>0</v>
      </c>
      <c r="Q57" s="38">
        <f>Q58+Q59</f>
        <v>0</v>
      </c>
      <c r="R57" s="38">
        <v>64035</v>
      </c>
      <c r="S57" s="39">
        <f t="shared" si="4"/>
        <v>114.21156830220987</v>
      </c>
      <c r="T57" s="39">
        <f t="shared" si="5"/>
        <v>108.1562679458163</v>
      </c>
      <c r="U57" s="39">
        <f t="shared" si="0"/>
        <v>119.04407800561432</v>
      </c>
    </row>
    <row r="58" spans="1:21" ht="12.75" hidden="1">
      <c r="A58" s="41" t="s">
        <v>46</v>
      </c>
      <c r="B58" s="38">
        <f t="shared" si="1"/>
        <v>0</v>
      </c>
      <c r="C58" s="14"/>
      <c r="D58" s="14"/>
      <c r="E58" s="14"/>
      <c r="F58" s="38">
        <f t="shared" si="2"/>
        <v>0</v>
      </c>
      <c r="G58" s="14"/>
      <c r="H58" s="14"/>
      <c r="I58" s="14"/>
      <c r="J58" s="38">
        <f t="shared" si="3"/>
        <v>0</v>
      </c>
      <c r="K58" s="14"/>
      <c r="L58" s="14"/>
      <c r="M58" s="14"/>
      <c r="N58" s="14"/>
      <c r="O58" s="38">
        <f t="shared" si="6"/>
        <v>0</v>
      </c>
      <c r="P58" s="14"/>
      <c r="Q58" s="14"/>
      <c r="R58" s="14"/>
      <c r="S58" s="39" t="e">
        <f t="shared" si="4"/>
        <v>#DIV/0!</v>
      </c>
      <c r="T58" s="39" t="e">
        <f t="shared" si="5"/>
        <v>#DIV/0!</v>
      </c>
      <c r="U58" s="39" t="e">
        <f t="shared" si="0"/>
        <v>#DIV/0!</v>
      </c>
    </row>
    <row r="59" spans="1:21" ht="12.75" hidden="1">
      <c r="A59" s="41" t="s">
        <v>47</v>
      </c>
      <c r="B59" s="38">
        <f t="shared" si="1"/>
        <v>0</v>
      </c>
      <c r="C59" s="14"/>
      <c r="D59" s="14"/>
      <c r="E59" s="14"/>
      <c r="F59" s="38">
        <f t="shared" si="2"/>
        <v>0</v>
      </c>
      <c r="G59" s="14"/>
      <c r="H59" s="14"/>
      <c r="I59" s="14"/>
      <c r="J59" s="38">
        <f t="shared" si="3"/>
        <v>0</v>
      </c>
      <c r="K59" s="14"/>
      <c r="L59" s="14"/>
      <c r="M59" s="14"/>
      <c r="N59" s="14"/>
      <c r="O59" s="38">
        <f t="shared" si="6"/>
        <v>0</v>
      </c>
      <c r="P59" s="14"/>
      <c r="Q59" s="14"/>
      <c r="R59" s="14"/>
      <c r="S59" s="39" t="e">
        <f t="shared" si="4"/>
        <v>#DIV/0!</v>
      </c>
      <c r="T59" s="39" t="e">
        <f t="shared" si="5"/>
        <v>#DIV/0!</v>
      </c>
      <c r="U59" s="39" t="e">
        <f t="shared" si="0"/>
        <v>#DIV/0!</v>
      </c>
    </row>
    <row r="60" spans="1:21" ht="12.75">
      <c r="A60" s="41" t="s">
        <v>215</v>
      </c>
      <c r="B60" s="38"/>
      <c r="C60" s="14"/>
      <c r="D60" s="14"/>
      <c r="E60" s="14"/>
      <c r="F60" s="38"/>
      <c r="G60" s="14"/>
      <c r="H60" s="14"/>
      <c r="I60" s="14"/>
      <c r="J60" s="38"/>
      <c r="K60" s="14"/>
      <c r="L60" s="14"/>
      <c r="M60" s="14"/>
      <c r="N60" s="14"/>
      <c r="O60" s="38">
        <f t="shared" si="6"/>
        <v>58214</v>
      </c>
      <c r="P60" s="14"/>
      <c r="Q60" s="14"/>
      <c r="R60" s="14">
        <v>58214</v>
      </c>
      <c r="S60" s="39"/>
      <c r="T60" s="39"/>
      <c r="U60" s="39"/>
    </row>
    <row r="61" spans="1:21" ht="12.75">
      <c r="A61" s="41" t="s">
        <v>209</v>
      </c>
      <c r="B61" s="38"/>
      <c r="C61" s="14"/>
      <c r="D61" s="14"/>
      <c r="E61" s="14"/>
      <c r="F61" s="38"/>
      <c r="G61" s="14"/>
      <c r="H61" s="14"/>
      <c r="I61" s="14"/>
      <c r="J61" s="38"/>
      <c r="K61" s="14"/>
      <c r="L61" s="14"/>
      <c r="M61" s="14"/>
      <c r="N61" s="14"/>
      <c r="O61" s="38">
        <f t="shared" si="6"/>
        <v>5821</v>
      </c>
      <c r="P61" s="14"/>
      <c r="Q61" s="14"/>
      <c r="R61" s="14">
        <v>5821</v>
      </c>
      <c r="S61" s="39"/>
      <c r="T61" s="39"/>
      <c r="U61" s="39"/>
    </row>
    <row r="62" spans="1:21" s="40" customFormat="1" ht="12.75">
      <c r="A62" s="37" t="s">
        <v>264</v>
      </c>
      <c r="B62" s="38">
        <f t="shared" si="1"/>
        <v>100053</v>
      </c>
      <c r="C62" s="38">
        <v>93053</v>
      </c>
      <c r="D62" s="38">
        <v>7000</v>
      </c>
      <c r="E62" s="38">
        <f>E63+E64</f>
        <v>0</v>
      </c>
      <c r="F62" s="38">
        <f t="shared" si="2"/>
        <v>105236</v>
      </c>
      <c r="G62" s="38">
        <v>96036</v>
      </c>
      <c r="H62" s="38">
        <v>9200</v>
      </c>
      <c r="I62" s="38">
        <f>I63+I64</f>
        <v>0</v>
      </c>
      <c r="J62" s="38">
        <f t="shared" si="3"/>
        <v>103704</v>
      </c>
      <c r="K62" s="38">
        <v>95255</v>
      </c>
      <c r="L62" s="38">
        <v>8449</v>
      </c>
      <c r="M62" s="38">
        <f>M63+M64</f>
        <v>0</v>
      </c>
      <c r="N62" s="38"/>
      <c r="O62" s="38">
        <f t="shared" si="6"/>
        <v>118440</v>
      </c>
      <c r="P62" s="38">
        <v>109440</v>
      </c>
      <c r="Q62" s="38">
        <v>9000</v>
      </c>
      <c r="R62" s="38">
        <f>R63+R64</f>
        <v>0</v>
      </c>
      <c r="S62" s="39">
        <f t="shared" si="4"/>
        <v>118.37726005217235</v>
      </c>
      <c r="T62" s="39">
        <f t="shared" si="5"/>
        <v>112.54703713558098</v>
      </c>
      <c r="U62" s="39">
        <f t="shared" si="0"/>
        <v>114.20967368664661</v>
      </c>
    </row>
    <row r="63" spans="1:21" ht="12.75" hidden="1">
      <c r="A63" s="41" t="s">
        <v>46</v>
      </c>
      <c r="B63" s="38">
        <f t="shared" si="1"/>
        <v>0</v>
      </c>
      <c r="C63" s="14"/>
      <c r="D63" s="14"/>
      <c r="E63" s="14"/>
      <c r="F63" s="38">
        <f t="shared" si="2"/>
        <v>0</v>
      </c>
      <c r="G63" s="14"/>
      <c r="H63" s="14"/>
      <c r="I63" s="14"/>
      <c r="J63" s="38">
        <f t="shared" si="3"/>
        <v>0</v>
      </c>
      <c r="K63" s="14"/>
      <c r="L63" s="14"/>
      <c r="M63" s="14"/>
      <c r="N63" s="14"/>
      <c r="O63" s="38">
        <f t="shared" si="6"/>
        <v>0</v>
      </c>
      <c r="P63" s="14"/>
      <c r="Q63" s="14"/>
      <c r="R63" s="14"/>
      <c r="S63" s="39" t="e">
        <f t="shared" si="4"/>
        <v>#DIV/0!</v>
      </c>
      <c r="T63" s="39" t="e">
        <f t="shared" si="5"/>
        <v>#DIV/0!</v>
      </c>
      <c r="U63" s="39" t="e">
        <f t="shared" si="0"/>
        <v>#DIV/0!</v>
      </c>
    </row>
    <row r="64" spans="1:21" ht="12.75" hidden="1">
      <c r="A64" s="41" t="s">
        <v>47</v>
      </c>
      <c r="B64" s="38">
        <f t="shared" si="1"/>
        <v>0</v>
      </c>
      <c r="C64" s="14"/>
      <c r="D64" s="14"/>
      <c r="E64" s="14"/>
      <c r="F64" s="38">
        <f t="shared" si="2"/>
        <v>0</v>
      </c>
      <c r="G64" s="14"/>
      <c r="H64" s="14"/>
      <c r="I64" s="14"/>
      <c r="J64" s="38">
        <f t="shared" si="3"/>
        <v>0</v>
      </c>
      <c r="K64" s="14"/>
      <c r="L64" s="14"/>
      <c r="M64" s="14"/>
      <c r="N64" s="14"/>
      <c r="O64" s="38">
        <f t="shared" si="6"/>
        <v>0</v>
      </c>
      <c r="P64" s="14"/>
      <c r="Q64" s="14"/>
      <c r="R64" s="14"/>
      <c r="S64" s="39" t="e">
        <f t="shared" si="4"/>
        <v>#DIV/0!</v>
      </c>
      <c r="T64" s="39" t="e">
        <f t="shared" si="5"/>
        <v>#DIV/0!</v>
      </c>
      <c r="U64" s="39" t="e">
        <f t="shared" si="0"/>
        <v>#DIV/0!</v>
      </c>
    </row>
    <row r="65" spans="1:21" ht="12.75">
      <c r="A65" s="41" t="s">
        <v>215</v>
      </c>
      <c r="B65" s="38"/>
      <c r="C65" s="14"/>
      <c r="D65" s="14"/>
      <c r="E65" s="14"/>
      <c r="F65" s="38"/>
      <c r="G65" s="14"/>
      <c r="H65" s="14"/>
      <c r="I65" s="14"/>
      <c r="J65" s="38"/>
      <c r="K65" s="14"/>
      <c r="L65" s="14"/>
      <c r="M65" s="14"/>
      <c r="N65" s="14"/>
      <c r="O65" s="38">
        <f t="shared" si="6"/>
        <v>107496</v>
      </c>
      <c r="P65" s="14">
        <v>98496</v>
      </c>
      <c r="Q65" s="14">
        <v>9000</v>
      </c>
      <c r="R65" s="14"/>
      <c r="S65" s="39"/>
      <c r="T65" s="39"/>
      <c r="U65" s="39"/>
    </row>
    <row r="66" spans="1:21" ht="12.75">
      <c r="A66" s="41" t="s">
        <v>209</v>
      </c>
      <c r="B66" s="38"/>
      <c r="C66" s="14"/>
      <c r="D66" s="14"/>
      <c r="E66" s="14"/>
      <c r="F66" s="38"/>
      <c r="G66" s="14"/>
      <c r="H66" s="14"/>
      <c r="I66" s="14"/>
      <c r="J66" s="38"/>
      <c r="K66" s="14"/>
      <c r="L66" s="14"/>
      <c r="M66" s="14"/>
      <c r="N66" s="14"/>
      <c r="O66" s="38">
        <f t="shared" si="6"/>
        <v>10944</v>
      </c>
      <c r="P66" s="14">
        <v>10944</v>
      </c>
      <c r="Q66" s="14"/>
      <c r="R66" s="14"/>
      <c r="S66" s="39"/>
      <c r="T66" s="39"/>
      <c r="U66" s="39"/>
    </row>
    <row r="67" spans="1:21" s="40" customFormat="1" ht="12.75">
      <c r="A67" s="37" t="s">
        <v>265</v>
      </c>
      <c r="B67" s="38">
        <f t="shared" si="1"/>
        <v>0</v>
      </c>
      <c r="C67" s="38">
        <f>C68+C69</f>
        <v>0</v>
      </c>
      <c r="D67" s="38">
        <f>D68+D69</f>
        <v>0</v>
      </c>
      <c r="E67" s="38">
        <f>E68+E69</f>
        <v>0</v>
      </c>
      <c r="F67" s="38">
        <f>I67+H67+G67</f>
        <v>250999</v>
      </c>
      <c r="G67" s="38">
        <v>250045</v>
      </c>
      <c r="H67" s="38">
        <v>954</v>
      </c>
      <c r="I67" s="38">
        <f>I68+I69</f>
        <v>0</v>
      </c>
      <c r="J67" s="38">
        <f t="shared" si="3"/>
        <v>250885</v>
      </c>
      <c r="K67" s="38">
        <v>250045</v>
      </c>
      <c r="L67" s="38">
        <v>840</v>
      </c>
      <c r="M67" s="38">
        <f>M68+M69</f>
        <v>0</v>
      </c>
      <c r="N67" s="38"/>
      <c r="O67" s="38">
        <f t="shared" si="6"/>
        <v>271382</v>
      </c>
      <c r="P67" s="38">
        <v>271382</v>
      </c>
      <c r="Q67" s="38">
        <f>Q68+Q69</f>
        <v>0</v>
      </c>
      <c r="R67" s="38">
        <f>R68+R69</f>
        <v>0</v>
      </c>
      <c r="S67" s="39">
        <v>0</v>
      </c>
      <c r="T67" s="39">
        <f t="shared" si="5"/>
        <v>108.1207494850577</v>
      </c>
      <c r="U67" s="39">
        <f t="shared" si="0"/>
        <v>108.16987862965104</v>
      </c>
    </row>
    <row r="68" spans="1:21" s="40" customFormat="1" ht="12.75" hidden="1">
      <c r="A68" s="41" t="s">
        <v>46</v>
      </c>
      <c r="B68" s="38">
        <f t="shared" si="1"/>
        <v>0</v>
      </c>
      <c r="C68" s="38"/>
      <c r="D68" s="38"/>
      <c r="E68" s="38"/>
      <c r="F68" s="38">
        <f>I68+H68+G68</f>
        <v>0</v>
      </c>
      <c r="G68" s="62"/>
      <c r="H68" s="62"/>
      <c r="I68" s="62"/>
      <c r="J68" s="38">
        <f t="shared" si="3"/>
        <v>0</v>
      </c>
      <c r="K68" s="62"/>
      <c r="L68" s="38"/>
      <c r="M68" s="38"/>
      <c r="N68" s="38"/>
      <c r="O68" s="38">
        <f t="shared" si="6"/>
        <v>0</v>
      </c>
      <c r="P68" s="38"/>
      <c r="Q68" s="38"/>
      <c r="R68" s="38"/>
      <c r="S68" s="39" t="e">
        <f t="shared" si="4"/>
        <v>#DIV/0!</v>
      </c>
      <c r="T68" s="39" t="e">
        <f>O68/F68*100</f>
        <v>#DIV/0!</v>
      </c>
      <c r="U68" s="39" t="e">
        <f t="shared" si="0"/>
        <v>#DIV/0!</v>
      </c>
    </row>
    <row r="69" spans="1:21" s="40" customFormat="1" ht="12.75" hidden="1">
      <c r="A69" s="41" t="s">
        <v>47</v>
      </c>
      <c r="B69" s="38">
        <f t="shared" si="1"/>
        <v>0</v>
      </c>
      <c r="C69" s="38"/>
      <c r="D69" s="38"/>
      <c r="E69" s="38"/>
      <c r="F69" s="38">
        <f>I69+H69+G69</f>
        <v>0</v>
      </c>
      <c r="G69" s="62"/>
      <c r="H69" s="62"/>
      <c r="I69" s="62"/>
      <c r="J69" s="38">
        <f t="shared" si="3"/>
        <v>0</v>
      </c>
      <c r="K69" s="62"/>
      <c r="L69" s="38"/>
      <c r="M69" s="38"/>
      <c r="N69" s="38"/>
      <c r="O69" s="38">
        <f t="shared" si="6"/>
        <v>0</v>
      </c>
      <c r="P69" s="38"/>
      <c r="Q69" s="38"/>
      <c r="R69" s="38"/>
      <c r="S69" s="39" t="e">
        <f t="shared" si="4"/>
        <v>#DIV/0!</v>
      </c>
      <c r="T69" s="39" t="e">
        <f>O69/F69*100</f>
        <v>#DIV/0!</v>
      </c>
      <c r="U69" s="39" t="e">
        <f t="shared" si="0"/>
        <v>#DIV/0!</v>
      </c>
    </row>
    <row r="70" spans="1:21" s="40" customFormat="1" ht="12.75">
      <c r="A70" s="41" t="s">
        <v>215</v>
      </c>
      <c r="B70" s="38"/>
      <c r="C70" s="38"/>
      <c r="D70" s="38"/>
      <c r="E70" s="38"/>
      <c r="F70" s="38"/>
      <c r="G70" s="62"/>
      <c r="H70" s="62"/>
      <c r="I70" s="62"/>
      <c r="J70" s="38"/>
      <c r="K70" s="62"/>
      <c r="L70" s="38"/>
      <c r="M70" s="38"/>
      <c r="N70" s="38"/>
      <c r="O70" s="38">
        <f t="shared" si="6"/>
        <v>244464</v>
      </c>
      <c r="P70" s="62">
        <v>244464</v>
      </c>
      <c r="Q70" s="38"/>
      <c r="R70" s="38"/>
      <c r="S70" s="39"/>
      <c r="T70" s="39"/>
      <c r="U70" s="39"/>
    </row>
    <row r="71" spans="1:21" s="40" customFormat="1" ht="12.75">
      <c r="A71" s="41" t="s">
        <v>209</v>
      </c>
      <c r="B71" s="38"/>
      <c r="C71" s="38"/>
      <c r="D71" s="38"/>
      <c r="E71" s="38"/>
      <c r="F71" s="38"/>
      <c r="G71" s="62"/>
      <c r="H71" s="62"/>
      <c r="I71" s="62"/>
      <c r="J71" s="38"/>
      <c r="K71" s="62"/>
      <c r="L71" s="38"/>
      <c r="M71" s="38"/>
      <c r="N71" s="38"/>
      <c r="O71" s="38">
        <f t="shared" si="6"/>
        <v>26918</v>
      </c>
      <c r="P71" s="62">
        <v>26918</v>
      </c>
      <c r="Q71" s="38"/>
      <c r="R71" s="38"/>
      <c r="S71" s="39"/>
      <c r="T71" s="39"/>
      <c r="U71" s="39"/>
    </row>
    <row r="72" spans="1:21" ht="15" customHeight="1" hidden="1">
      <c r="A72" s="43" t="s">
        <v>29</v>
      </c>
      <c r="B72" s="38">
        <f>C72+D72+E72</f>
        <v>6408233</v>
      </c>
      <c r="C72" s="38">
        <f>C11+C16+C21+C24+C27+C32+C37+C42+C47+C52+C57+C62+C67</f>
        <v>3671158</v>
      </c>
      <c r="D72" s="38">
        <f>D11+D16+D21+D24+D27+D32+D37+D42+D47+D52+D57+D62+D67</f>
        <v>159233</v>
      </c>
      <c r="E72" s="38">
        <f>E11+E16+E21+E24+E27+E32+E37+E42+E47+E52+E57+E62+E67</f>
        <v>2577842</v>
      </c>
      <c r="F72" s="38">
        <f>G72+H72+I72</f>
        <v>9398321</v>
      </c>
      <c r="G72" s="38">
        <f>G11+G16+G21+G24+G27+G32+G37+G42+G47+G52+G57+G62+G67</f>
        <v>4686665</v>
      </c>
      <c r="H72" s="38">
        <f>H11+H16+H21+H24+H27+H32+H37+H42+H47+H52+H57+H62+H67</f>
        <v>257664</v>
      </c>
      <c r="I72" s="38">
        <f>I11+I16+I21+I24+I27+I32+I37+I42+I47+I52+I57+I62+I67</f>
        <v>4453992</v>
      </c>
      <c r="J72" s="38">
        <f>K72+L72+M72</f>
        <v>8457379</v>
      </c>
      <c r="K72" s="38">
        <f>K11+K16+K21+K24+K27+K32+K37+K42+K47+K52+K57+K62+K67</f>
        <v>4488443</v>
      </c>
      <c r="L72" s="38">
        <f>L11+L16+L21+L24+L27+L32+L37+L42+L47+L52+L57+L62+L67</f>
        <v>193136</v>
      </c>
      <c r="M72" s="38">
        <f>M11+M16+M21+M24+M27+M32+M37+M42+M47+M52+M57+M62+M67</f>
        <v>3775800</v>
      </c>
      <c r="N72" s="12"/>
      <c r="O72" s="38">
        <f>P72+Q72+R72</f>
        <v>7759677</v>
      </c>
      <c r="P72" s="38">
        <f>P11+P16+P21+P24+P27+P32+P37+P42+P47+P52+P57+P62+P67</f>
        <v>4598111</v>
      </c>
      <c r="Q72" s="38">
        <f>Q11+Q16+Q21+Q24+Q27+Q32+Q37+Q42+Q47+Q52+Q57+Q62+Q67</f>
        <v>24274</v>
      </c>
      <c r="R72" s="38">
        <f>R11+R16+R21+R24+R27+R32+R37+R42+R47+R52+R57+R62+R67</f>
        <v>3137292</v>
      </c>
      <c r="S72" s="39">
        <f t="shared" si="4"/>
        <v>121.08918324286897</v>
      </c>
      <c r="T72" s="39">
        <f t="shared" si="5"/>
        <v>82.56450274469238</v>
      </c>
      <c r="U72" s="39">
        <f t="shared" si="0"/>
        <v>91.75037561873484</v>
      </c>
    </row>
    <row r="73" spans="1:21" ht="12.75" hidden="1">
      <c r="A73" s="44" t="s">
        <v>102</v>
      </c>
      <c r="B73" s="38">
        <f t="shared" si="1"/>
        <v>728651</v>
      </c>
      <c r="C73" s="38">
        <v>29176</v>
      </c>
      <c r="D73" s="38">
        <v>56000</v>
      </c>
      <c r="E73" s="38">
        <v>643475</v>
      </c>
      <c r="F73" s="38">
        <f t="shared" si="2"/>
        <v>2703749</v>
      </c>
      <c r="G73" s="38">
        <v>321834</v>
      </c>
      <c r="H73" s="38">
        <v>26802</v>
      </c>
      <c r="I73" s="38">
        <v>2355113</v>
      </c>
      <c r="J73" s="38">
        <f t="shared" si="3"/>
        <v>2218744</v>
      </c>
      <c r="K73" s="38">
        <v>371658</v>
      </c>
      <c r="L73" s="38">
        <v>26801</v>
      </c>
      <c r="M73" s="38">
        <v>1820285</v>
      </c>
      <c r="N73" s="14"/>
      <c r="O73" s="38">
        <f t="shared" si="6"/>
        <v>0</v>
      </c>
      <c r="P73" s="38"/>
      <c r="Q73" s="38"/>
      <c r="R73" s="38"/>
      <c r="S73" s="39">
        <f t="shared" si="4"/>
        <v>0</v>
      </c>
      <c r="T73" s="39">
        <f t="shared" si="5"/>
        <v>0</v>
      </c>
      <c r="U73" s="39">
        <f t="shared" si="0"/>
        <v>0</v>
      </c>
    </row>
    <row r="74" spans="1:21" ht="12.75" hidden="1">
      <c r="A74" s="44" t="s">
        <v>49</v>
      </c>
      <c r="B74" s="38">
        <f t="shared" si="1"/>
        <v>13024</v>
      </c>
      <c r="C74" s="38">
        <v>13024</v>
      </c>
      <c r="D74" s="38"/>
      <c r="E74" s="38"/>
      <c r="F74" s="38">
        <f t="shared" si="2"/>
        <v>0</v>
      </c>
      <c r="G74" s="38"/>
      <c r="H74" s="38"/>
      <c r="I74" s="38"/>
      <c r="J74" s="38">
        <f t="shared" si="3"/>
        <v>0</v>
      </c>
      <c r="K74" s="38"/>
      <c r="L74" s="38"/>
      <c r="M74" s="38"/>
      <c r="N74" s="14"/>
      <c r="O74" s="38">
        <f t="shared" si="6"/>
        <v>0</v>
      </c>
      <c r="P74" s="38"/>
      <c r="Q74" s="38"/>
      <c r="R74" s="38"/>
      <c r="S74" s="39">
        <f>O74/B74*100</f>
        <v>0</v>
      </c>
      <c r="T74" s="39">
        <v>0</v>
      </c>
      <c r="U74" s="39">
        <v>0</v>
      </c>
    </row>
    <row r="75" spans="1:21" ht="12.75">
      <c r="A75" s="45" t="s">
        <v>50</v>
      </c>
      <c r="B75" s="38">
        <f>C75+D75+E75</f>
        <v>6421257</v>
      </c>
      <c r="C75" s="38">
        <f>C72+C74</f>
        <v>3684182</v>
      </c>
      <c r="D75" s="38">
        <f aca="true" t="shared" si="7" ref="D75:R75">D72+D74</f>
        <v>159233</v>
      </c>
      <c r="E75" s="38">
        <f t="shared" si="7"/>
        <v>2577842</v>
      </c>
      <c r="F75" s="38">
        <f t="shared" si="7"/>
        <v>9398321</v>
      </c>
      <c r="G75" s="38">
        <f t="shared" si="7"/>
        <v>4686665</v>
      </c>
      <c r="H75" s="38">
        <f t="shared" si="7"/>
        <v>257664</v>
      </c>
      <c r="I75" s="38">
        <f t="shared" si="7"/>
        <v>4453992</v>
      </c>
      <c r="J75" s="38">
        <f t="shared" si="7"/>
        <v>8457379</v>
      </c>
      <c r="K75" s="38">
        <f t="shared" si="7"/>
        <v>4488443</v>
      </c>
      <c r="L75" s="38">
        <f t="shared" si="7"/>
        <v>193136</v>
      </c>
      <c r="M75" s="38">
        <f t="shared" si="7"/>
        <v>3775800</v>
      </c>
      <c r="N75" s="38">
        <f t="shared" si="7"/>
        <v>0</v>
      </c>
      <c r="O75" s="38">
        <f>O72+O74</f>
        <v>7759677</v>
      </c>
      <c r="P75" s="38">
        <f t="shared" si="7"/>
        <v>4598111</v>
      </c>
      <c r="Q75" s="38">
        <f t="shared" si="7"/>
        <v>24274</v>
      </c>
      <c r="R75" s="38">
        <f t="shared" si="7"/>
        <v>3137292</v>
      </c>
      <c r="S75" s="39">
        <f t="shared" si="4"/>
        <v>120.84358249482929</v>
      </c>
      <c r="T75" s="39">
        <f t="shared" si="5"/>
        <v>82.56450274469238</v>
      </c>
      <c r="U75" s="39">
        <f>O75/J75*100</f>
        <v>91.75037561873484</v>
      </c>
    </row>
    <row r="76" spans="1:21" ht="12.7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9"/>
      <c r="T76" s="49"/>
      <c r="U76" s="49"/>
    </row>
    <row r="77" spans="1:21" ht="12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9"/>
      <c r="T77" s="49"/>
      <c r="U77" s="49"/>
    </row>
    <row r="78" spans="1:21" ht="12.7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9"/>
      <c r="T78" s="49"/>
      <c r="U78" s="49"/>
    </row>
    <row r="79" spans="1:21" ht="12.7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9"/>
      <c r="T79" s="49"/>
      <c r="U79" s="49"/>
    </row>
    <row r="80" spans="1:21" ht="12.75">
      <c r="A80" s="46"/>
      <c r="B80" s="47"/>
      <c r="C80" s="47"/>
      <c r="D80" s="47"/>
      <c r="L80" s="47"/>
      <c r="M80" s="47"/>
      <c r="N80" s="48"/>
      <c r="O80" s="47"/>
      <c r="P80" s="47"/>
      <c r="Q80" s="47"/>
      <c r="R80" s="47"/>
      <c r="U80" s="49"/>
    </row>
    <row r="82" spans="1:15" ht="12.75">
      <c r="A82" t="s">
        <v>34</v>
      </c>
      <c r="O82" t="s">
        <v>27</v>
      </c>
    </row>
    <row r="83" spans="1:15" ht="12.75">
      <c r="A83" t="s">
        <v>51</v>
      </c>
      <c r="O83" t="s">
        <v>33</v>
      </c>
    </row>
    <row r="87" ht="12.75">
      <c r="A87" s="22"/>
    </row>
    <row r="88" ht="12.75">
      <c r="A88" s="22"/>
    </row>
    <row r="89" ht="12.75">
      <c r="A89" s="22"/>
    </row>
  </sheetData>
  <mergeCells count="6">
    <mergeCell ref="A4:U4"/>
    <mergeCell ref="A5:U5"/>
    <mergeCell ref="B8:E8"/>
    <mergeCell ref="J8:M8"/>
    <mergeCell ref="B7:N7"/>
    <mergeCell ref="O7:R7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pane xSplit="1" ySplit="8" topLeftCell="H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5" sqref="A95:IV95"/>
    </sheetView>
  </sheetViews>
  <sheetFormatPr defaultColWidth="9.140625" defaultRowHeight="12.75"/>
  <cols>
    <col min="1" max="1" width="37.8515625" style="23" customWidth="1"/>
    <col min="2" max="2" width="9.28125" style="23" customWidth="1"/>
    <col min="3" max="3" width="7.8515625" style="23" customWidth="1"/>
    <col min="4" max="4" width="9.00390625" style="23" customWidth="1"/>
    <col min="5" max="5" width="8.8515625" style="0" customWidth="1"/>
    <col min="6" max="6" width="9.140625" style="23" customWidth="1"/>
    <col min="7" max="7" width="8.140625" style="23" customWidth="1"/>
    <col min="8" max="8" width="8.8515625" style="23" customWidth="1"/>
    <col min="9" max="9" width="9.00390625" style="23" customWidth="1"/>
    <col min="10" max="10" width="9.28125" style="23" customWidth="1"/>
    <col min="11" max="13" width="8.8515625" style="23" customWidth="1"/>
    <col min="14" max="14" width="9.140625" style="23" customWidth="1"/>
    <col min="15" max="15" width="7.7109375" style="23" customWidth="1"/>
    <col min="16" max="16" width="9.00390625" style="23" customWidth="1"/>
    <col min="17" max="17" width="9.28125" style="23" customWidth="1"/>
    <col min="18" max="18" width="7.57421875" style="23" customWidth="1"/>
    <col min="19" max="19" width="8.28125" style="23" customWidth="1"/>
    <col min="20" max="20" width="8.8515625" style="23" customWidth="1"/>
  </cols>
  <sheetData>
    <row r="1" ht="12.75">
      <c r="P1" s="23" t="s">
        <v>28</v>
      </c>
    </row>
    <row r="2" ht="8.25" customHeight="1"/>
    <row r="3" spans="1:20" s="77" customFormat="1" ht="18">
      <c r="A3" s="90" t="s">
        <v>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s="77" customFormat="1" ht="18">
      <c r="A4" s="90" t="s">
        <v>103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ht="9.75" customHeight="1"/>
    <row r="6" spans="1:20" s="19" customFormat="1" ht="13.5" customHeight="1">
      <c r="A6" s="91" t="s">
        <v>52</v>
      </c>
      <c r="B6" s="93" t="s">
        <v>63</v>
      </c>
      <c r="C6" s="94"/>
      <c r="D6" s="94"/>
      <c r="E6" s="95"/>
      <c r="F6" s="93" t="s">
        <v>104</v>
      </c>
      <c r="G6" s="94"/>
      <c r="H6" s="94"/>
      <c r="I6" s="95"/>
      <c r="J6" s="93" t="s">
        <v>105</v>
      </c>
      <c r="K6" s="94"/>
      <c r="L6" s="94"/>
      <c r="M6" s="95"/>
      <c r="N6" s="93" t="s">
        <v>106</v>
      </c>
      <c r="O6" s="94"/>
      <c r="P6" s="94"/>
      <c r="Q6" s="95"/>
      <c r="R6" s="50" t="s">
        <v>7</v>
      </c>
      <c r="S6" s="50" t="s">
        <v>7</v>
      </c>
      <c r="T6" s="50" t="s">
        <v>7</v>
      </c>
    </row>
    <row r="7" spans="1:20" s="11" customFormat="1" ht="14.25" customHeight="1">
      <c r="A7" s="92"/>
      <c r="B7" s="50" t="s">
        <v>5</v>
      </c>
      <c r="C7" s="50" t="s">
        <v>40</v>
      </c>
      <c r="D7" s="50" t="s">
        <v>6</v>
      </c>
      <c r="E7" s="50" t="s">
        <v>8</v>
      </c>
      <c r="F7" s="50" t="s">
        <v>5</v>
      </c>
      <c r="G7" s="50" t="s">
        <v>40</v>
      </c>
      <c r="H7" s="50" t="s">
        <v>6</v>
      </c>
      <c r="I7" s="50" t="s">
        <v>8</v>
      </c>
      <c r="J7" s="50" t="s">
        <v>5</v>
      </c>
      <c r="K7" s="50" t="s">
        <v>40</v>
      </c>
      <c r="L7" s="50" t="s">
        <v>6</v>
      </c>
      <c r="M7" s="50" t="s">
        <v>8</v>
      </c>
      <c r="N7" s="50" t="s">
        <v>5</v>
      </c>
      <c r="O7" s="50" t="s">
        <v>40</v>
      </c>
      <c r="P7" s="50" t="s">
        <v>6</v>
      </c>
      <c r="Q7" s="50" t="s">
        <v>8</v>
      </c>
      <c r="R7" s="52" t="s">
        <v>53</v>
      </c>
      <c r="S7" s="52" t="s">
        <v>54</v>
      </c>
      <c r="T7" s="51" t="s">
        <v>101</v>
      </c>
    </row>
    <row r="8" spans="1:20" s="11" customFormat="1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9">
        <v>14</v>
      </c>
      <c r="O8" s="9">
        <v>15</v>
      </c>
      <c r="P8" s="9">
        <v>16</v>
      </c>
      <c r="Q8" s="52">
        <v>17</v>
      </c>
      <c r="R8" s="9">
        <v>18</v>
      </c>
      <c r="S8" s="52">
        <v>19</v>
      </c>
      <c r="T8" s="9">
        <v>20</v>
      </c>
    </row>
    <row r="9" spans="1:20" ht="12.75">
      <c r="A9" s="44" t="s">
        <v>55</v>
      </c>
      <c r="B9" s="44">
        <f>B10+B11+B13+B14</f>
        <v>368058</v>
      </c>
      <c r="C9" s="44">
        <f aca="true" t="shared" si="0" ref="C9:Q9">C10+C11+C13+C14</f>
        <v>73189</v>
      </c>
      <c r="D9" s="44">
        <f>D10+D11+D13+D14</f>
        <v>407302</v>
      </c>
      <c r="E9" s="44">
        <f t="shared" si="0"/>
        <v>848549</v>
      </c>
      <c r="F9" s="44">
        <f t="shared" si="0"/>
        <v>386974</v>
      </c>
      <c r="G9" s="44">
        <f t="shared" si="0"/>
        <v>111710</v>
      </c>
      <c r="H9" s="44">
        <f t="shared" si="0"/>
        <v>442085</v>
      </c>
      <c r="I9" s="44">
        <f t="shared" si="0"/>
        <v>940769</v>
      </c>
      <c r="J9" s="44">
        <f t="shared" si="0"/>
        <v>386034</v>
      </c>
      <c r="K9" s="44">
        <f t="shared" si="0"/>
        <v>111692</v>
      </c>
      <c r="L9" s="44">
        <f t="shared" si="0"/>
        <v>431474</v>
      </c>
      <c r="M9" s="44">
        <f t="shared" si="0"/>
        <v>929200</v>
      </c>
      <c r="N9" s="44">
        <f>N10+N11+N13+N14</f>
        <v>594874</v>
      </c>
      <c r="O9" s="44">
        <f>O10+O11+O13+O14</f>
        <v>0</v>
      </c>
      <c r="P9" s="44">
        <f>P10+P11+P13+P14</f>
        <v>391979</v>
      </c>
      <c r="Q9" s="44">
        <f t="shared" si="0"/>
        <v>986853</v>
      </c>
      <c r="R9" s="54">
        <f>Q9/E9*100</f>
        <v>116.29888197381648</v>
      </c>
      <c r="S9" s="54">
        <f>Q9/I9*100</f>
        <v>104.89854576415676</v>
      </c>
      <c r="T9" s="57">
        <f>Q9/M9*100</f>
        <v>106.20458458889368</v>
      </c>
    </row>
    <row r="10" spans="1:20" s="58" customFormat="1" ht="12.75">
      <c r="A10" s="59" t="s">
        <v>64</v>
      </c>
      <c r="B10" s="55"/>
      <c r="C10" s="55"/>
      <c r="D10" s="55"/>
      <c r="E10" s="55">
        <f>B10+D10+C10</f>
        <v>0</v>
      </c>
      <c r="F10" s="55">
        <v>321</v>
      </c>
      <c r="G10" s="55"/>
      <c r="H10" s="55"/>
      <c r="I10" s="55">
        <f>F10+H10+G10</f>
        <v>321</v>
      </c>
      <c r="J10" s="55">
        <v>971</v>
      </c>
      <c r="K10" s="55"/>
      <c r="L10" s="55"/>
      <c r="M10" s="55">
        <f>J10+L10+K10</f>
        <v>971</v>
      </c>
      <c r="N10" s="55"/>
      <c r="O10" s="55"/>
      <c r="P10" s="55"/>
      <c r="Q10" s="55">
        <f aca="true" t="shared" si="1" ref="Q10:Q15">SUM(N10:P10)</f>
        <v>0</v>
      </c>
      <c r="R10" s="53">
        <v>0</v>
      </c>
      <c r="S10" s="53">
        <f>Q10/I10*100</f>
        <v>0</v>
      </c>
      <c r="T10" s="53">
        <f>Q10/M10*100</f>
        <v>0</v>
      </c>
    </row>
    <row r="11" spans="1:20" ht="12.75">
      <c r="A11" s="55" t="s">
        <v>94</v>
      </c>
      <c r="B11" s="55">
        <v>368058</v>
      </c>
      <c r="C11" s="55">
        <v>73189</v>
      </c>
      <c r="D11" s="55">
        <v>333177</v>
      </c>
      <c r="E11" s="55">
        <f>B11+D11+C11</f>
        <v>774424</v>
      </c>
      <c r="F11" s="55">
        <v>386653</v>
      </c>
      <c r="G11" s="55">
        <v>111710</v>
      </c>
      <c r="H11" s="55">
        <v>362960</v>
      </c>
      <c r="I11" s="55">
        <f>F11+H11+G11</f>
        <v>861323</v>
      </c>
      <c r="J11" s="55">
        <v>385063</v>
      </c>
      <c r="K11" s="55">
        <v>111692</v>
      </c>
      <c r="L11" s="55">
        <v>352349</v>
      </c>
      <c r="M11" s="55">
        <f>J11+L11+K11</f>
        <v>849104</v>
      </c>
      <c r="N11" s="55">
        <v>594874</v>
      </c>
      <c r="O11" s="55"/>
      <c r="P11" s="55">
        <v>302922</v>
      </c>
      <c r="Q11" s="55">
        <f t="shared" si="1"/>
        <v>897796</v>
      </c>
      <c r="R11" s="53">
        <f>Q11/E11*100</f>
        <v>115.93080792950632</v>
      </c>
      <c r="S11" s="53">
        <f>Q11/I11*100</f>
        <v>104.23453222542531</v>
      </c>
      <c r="T11" s="53">
        <f>Q11/M11*100</f>
        <v>105.73451544216022</v>
      </c>
    </row>
    <row r="12" spans="1:20" ht="12.75">
      <c r="A12" s="75" t="s">
        <v>214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>
        <v>59487</v>
      </c>
      <c r="O12" s="55"/>
      <c r="P12" s="55"/>
      <c r="Q12" s="55">
        <f t="shared" si="1"/>
        <v>59487</v>
      </c>
      <c r="R12" s="53"/>
      <c r="S12" s="53"/>
      <c r="T12" s="53"/>
    </row>
    <row r="13" spans="1:20" ht="12.75">
      <c r="A13" s="55" t="s">
        <v>95</v>
      </c>
      <c r="B13" s="55"/>
      <c r="C13" s="55"/>
      <c r="D13" s="55">
        <v>74125</v>
      </c>
      <c r="E13" s="55">
        <f>B13+D13+C13</f>
        <v>74125</v>
      </c>
      <c r="F13" s="55"/>
      <c r="G13" s="55"/>
      <c r="H13" s="55">
        <v>79125</v>
      </c>
      <c r="I13" s="55">
        <f>F13+H13+G13</f>
        <v>79125</v>
      </c>
      <c r="J13" s="55"/>
      <c r="K13" s="55"/>
      <c r="L13" s="55">
        <v>79125</v>
      </c>
      <c r="M13" s="55">
        <f>J13+L13+K13</f>
        <v>79125</v>
      </c>
      <c r="N13" s="55"/>
      <c r="O13" s="55"/>
      <c r="P13" s="55">
        <v>89057</v>
      </c>
      <c r="Q13" s="55">
        <f t="shared" si="1"/>
        <v>89057</v>
      </c>
      <c r="R13" s="53">
        <f aca="true" t="shared" si="2" ref="R13:R75">Q13/E13*100</f>
        <v>120.14435075885328</v>
      </c>
      <c r="S13" s="53">
        <f aca="true" t="shared" si="3" ref="S13:S75">Q13/I13*100</f>
        <v>112.5522906793049</v>
      </c>
      <c r="T13" s="53">
        <f aca="true" t="shared" si="4" ref="T13:T75">Q13/M13*100</f>
        <v>112.5522906793049</v>
      </c>
    </row>
    <row r="14" spans="1:20" ht="12.75" hidden="1">
      <c r="A14" s="55" t="s">
        <v>65</v>
      </c>
      <c r="B14" s="55"/>
      <c r="C14" s="55"/>
      <c r="D14" s="55"/>
      <c r="E14" s="55">
        <f>B14+D14+C14</f>
        <v>0</v>
      </c>
      <c r="F14" s="55"/>
      <c r="G14" s="55"/>
      <c r="H14" s="55"/>
      <c r="I14" s="55">
        <f>F14+H14+G14</f>
        <v>0</v>
      </c>
      <c r="J14" s="55"/>
      <c r="K14" s="55"/>
      <c r="L14" s="55"/>
      <c r="M14" s="55">
        <f>J14+L14+K14</f>
        <v>0</v>
      </c>
      <c r="N14" s="55"/>
      <c r="O14" s="55"/>
      <c r="P14" s="55"/>
      <c r="Q14" s="55">
        <f t="shared" si="1"/>
        <v>0</v>
      </c>
      <c r="R14" s="53" t="e">
        <f t="shared" si="2"/>
        <v>#DIV/0!</v>
      </c>
      <c r="S14" s="53" t="e">
        <f t="shared" si="3"/>
        <v>#DIV/0!</v>
      </c>
      <c r="T14" s="53" t="e">
        <f t="shared" si="4"/>
        <v>#DIV/0!</v>
      </c>
    </row>
    <row r="15" spans="1:20" ht="12.75">
      <c r="A15" s="74" t="s">
        <v>214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>
        <v>8906</v>
      </c>
      <c r="Q15" s="55">
        <f t="shared" si="1"/>
        <v>8906</v>
      </c>
      <c r="R15" s="53"/>
      <c r="S15" s="53"/>
      <c r="T15" s="53"/>
    </row>
    <row r="16" spans="1:20" ht="12.75">
      <c r="A16" s="44" t="s">
        <v>56</v>
      </c>
      <c r="B16" s="44">
        <f aca="true" t="shared" si="5" ref="B16:Q16">B19+B21+B17+B25+B23</f>
        <v>60358</v>
      </c>
      <c r="C16" s="44">
        <f t="shared" si="5"/>
        <v>0</v>
      </c>
      <c r="D16" s="44">
        <f t="shared" si="5"/>
        <v>0</v>
      </c>
      <c r="E16" s="44">
        <f t="shared" si="5"/>
        <v>60358</v>
      </c>
      <c r="F16" s="44">
        <f t="shared" si="5"/>
        <v>77148</v>
      </c>
      <c r="G16" s="44">
        <f t="shared" si="5"/>
        <v>0</v>
      </c>
      <c r="H16" s="44">
        <f t="shared" si="5"/>
        <v>0</v>
      </c>
      <c r="I16" s="44">
        <f t="shared" si="5"/>
        <v>77148</v>
      </c>
      <c r="J16" s="44">
        <f t="shared" si="5"/>
        <v>48689</v>
      </c>
      <c r="K16" s="44">
        <f t="shared" si="5"/>
        <v>0</v>
      </c>
      <c r="L16" s="44">
        <f t="shared" si="5"/>
        <v>0</v>
      </c>
      <c r="M16" s="44">
        <f t="shared" si="5"/>
        <v>48689</v>
      </c>
      <c r="N16" s="44">
        <f t="shared" si="5"/>
        <v>86233</v>
      </c>
      <c r="O16" s="44">
        <f t="shared" si="5"/>
        <v>0</v>
      </c>
      <c r="P16" s="44">
        <f t="shared" si="5"/>
        <v>0</v>
      </c>
      <c r="Q16" s="44">
        <f t="shared" si="5"/>
        <v>86233</v>
      </c>
      <c r="R16" s="57">
        <f t="shared" si="2"/>
        <v>142.86921369163989</v>
      </c>
      <c r="S16" s="57">
        <f t="shared" si="3"/>
        <v>111.77606678073313</v>
      </c>
      <c r="T16" s="57">
        <f t="shared" si="4"/>
        <v>177.10981946640925</v>
      </c>
    </row>
    <row r="17" spans="1:20" s="56" customFormat="1" ht="12.75">
      <c r="A17" s="55" t="s">
        <v>91</v>
      </c>
      <c r="B17" s="55">
        <v>2163</v>
      </c>
      <c r="C17" s="55"/>
      <c r="D17" s="55"/>
      <c r="E17" s="55">
        <f>B17+D17+C17</f>
        <v>2163</v>
      </c>
      <c r="F17" s="55">
        <v>2163</v>
      </c>
      <c r="G17" s="55"/>
      <c r="H17" s="55"/>
      <c r="I17" s="55">
        <f aca="true" t="shared" si="6" ref="I17:I88">F17+H17+G17</f>
        <v>2163</v>
      </c>
      <c r="J17" s="55">
        <v>48</v>
      </c>
      <c r="K17" s="55"/>
      <c r="L17" s="55"/>
      <c r="M17" s="55">
        <f aca="true" t="shared" si="7" ref="M17:M88">J17+L17+K17</f>
        <v>48</v>
      </c>
      <c r="N17" s="55">
        <v>46680</v>
      </c>
      <c r="O17" s="55"/>
      <c r="P17" s="55"/>
      <c r="Q17" s="55">
        <f aca="true" t="shared" si="8" ref="Q17:Q25">SUM(N17:P17)</f>
        <v>46680</v>
      </c>
      <c r="R17" s="53">
        <v>0</v>
      </c>
      <c r="S17" s="53">
        <v>0</v>
      </c>
      <c r="T17" s="53">
        <v>0</v>
      </c>
    </row>
    <row r="18" spans="1:20" s="56" customFormat="1" ht="12.75">
      <c r="A18" s="74" t="s">
        <v>214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>
        <v>4668</v>
      </c>
      <c r="O18" s="55"/>
      <c r="P18" s="55"/>
      <c r="Q18" s="55">
        <f t="shared" si="8"/>
        <v>4668</v>
      </c>
      <c r="R18" s="53"/>
      <c r="S18" s="53"/>
      <c r="T18" s="53"/>
    </row>
    <row r="19" spans="1:20" s="56" customFormat="1" ht="12.75">
      <c r="A19" s="55" t="s">
        <v>92</v>
      </c>
      <c r="B19" s="55">
        <v>14883</v>
      </c>
      <c r="C19" s="55"/>
      <c r="D19" s="55"/>
      <c r="E19" s="55">
        <f>B19+D19+C19</f>
        <v>14883</v>
      </c>
      <c r="F19" s="55">
        <v>14883</v>
      </c>
      <c r="G19" s="55"/>
      <c r="H19" s="55"/>
      <c r="I19" s="55">
        <f t="shared" si="6"/>
        <v>14883</v>
      </c>
      <c r="J19" s="55">
        <v>7232</v>
      </c>
      <c r="K19" s="55"/>
      <c r="L19" s="55"/>
      <c r="M19" s="55">
        <f t="shared" si="7"/>
        <v>7232</v>
      </c>
      <c r="N19" s="55">
        <v>17507</v>
      </c>
      <c r="O19" s="55"/>
      <c r="P19" s="55"/>
      <c r="Q19" s="55">
        <f t="shared" si="8"/>
        <v>17507</v>
      </c>
      <c r="R19" s="53">
        <f t="shared" si="2"/>
        <v>117.63085399449037</v>
      </c>
      <c r="S19" s="53">
        <f t="shared" si="3"/>
        <v>117.63085399449037</v>
      </c>
      <c r="T19" s="53">
        <f t="shared" si="4"/>
        <v>242.07688053097348</v>
      </c>
    </row>
    <row r="20" spans="1:20" s="56" customFormat="1" ht="12.75">
      <c r="A20" s="74" t="s">
        <v>214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>
        <v>1751</v>
      </c>
      <c r="O20" s="55"/>
      <c r="P20" s="55"/>
      <c r="Q20" s="55">
        <f t="shared" si="8"/>
        <v>1751</v>
      </c>
      <c r="R20" s="53"/>
      <c r="S20" s="53"/>
      <c r="T20" s="53"/>
    </row>
    <row r="21" spans="1:20" s="56" customFormat="1" ht="12.75">
      <c r="A21" s="60" t="s">
        <v>93</v>
      </c>
      <c r="B21" s="55">
        <v>40232</v>
      </c>
      <c r="C21" s="55"/>
      <c r="D21" s="55"/>
      <c r="E21" s="55">
        <f>B21+D21+C21</f>
        <v>40232</v>
      </c>
      <c r="F21" s="55">
        <v>42881</v>
      </c>
      <c r="G21" s="55"/>
      <c r="H21" s="55"/>
      <c r="I21" s="55">
        <f t="shared" si="6"/>
        <v>42881</v>
      </c>
      <c r="J21" s="55">
        <v>41226</v>
      </c>
      <c r="K21" s="55"/>
      <c r="L21" s="55"/>
      <c r="M21" s="55">
        <f t="shared" si="7"/>
        <v>41226</v>
      </c>
      <c r="N21" s="55">
        <v>4825</v>
      </c>
      <c r="O21" s="55"/>
      <c r="P21" s="55"/>
      <c r="Q21" s="55">
        <f t="shared" si="8"/>
        <v>4825</v>
      </c>
      <c r="R21" s="53">
        <f t="shared" si="2"/>
        <v>11.992940942533307</v>
      </c>
      <c r="S21" s="53">
        <f t="shared" si="3"/>
        <v>11.252069681210793</v>
      </c>
      <c r="T21" s="53">
        <f t="shared" si="4"/>
        <v>11.703779168485907</v>
      </c>
    </row>
    <row r="22" spans="1:20" s="56" customFormat="1" ht="12.75">
      <c r="A22" s="74" t="s">
        <v>214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>
        <v>483</v>
      </c>
      <c r="O22" s="55"/>
      <c r="P22" s="55"/>
      <c r="Q22" s="55">
        <f t="shared" si="8"/>
        <v>483</v>
      </c>
      <c r="R22" s="53"/>
      <c r="S22" s="53"/>
      <c r="T22" s="53"/>
    </row>
    <row r="23" spans="1:20" s="56" customFormat="1" ht="24.75" customHeight="1">
      <c r="A23" s="72" t="s">
        <v>205</v>
      </c>
      <c r="B23" s="55">
        <v>3080</v>
      </c>
      <c r="C23" s="55"/>
      <c r="D23" s="55"/>
      <c r="E23" s="55">
        <f>B23+D23+C23</f>
        <v>3080</v>
      </c>
      <c r="F23" s="55">
        <v>3080</v>
      </c>
      <c r="G23" s="55"/>
      <c r="H23" s="55"/>
      <c r="I23" s="55">
        <f t="shared" si="6"/>
        <v>3080</v>
      </c>
      <c r="J23" s="55">
        <v>183</v>
      </c>
      <c r="K23" s="55"/>
      <c r="L23" s="55"/>
      <c r="M23" s="55">
        <f t="shared" si="7"/>
        <v>183</v>
      </c>
      <c r="N23" s="55">
        <v>3080</v>
      </c>
      <c r="O23" s="55"/>
      <c r="P23" s="55"/>
      <c r="Q23" s="55">
        <f t="shared" si="8"/>
        <v>3080</v>
      </c>
      <c r="R23" s="53">
        <f t="shared" si="2"/>
        <v>100</v>
      </c>
      <c r="S23" s="53">
        <f t="shared" si="3"/>
        <v>100</v>
      </c>
      <c r="T23" s="53">
        <f t="shared" si="4"/>
        <v>1683.0601092896175</v>
      </c>
    </row>
    <row r="24" spans="1:20" s="56" customFormat="1" ht="12.75" customHeight="1">
      <c r="A24" s="74" t="s">
        <v>214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>
        <v>308</v>
      </c>
      <c r="O24" s="55"/>
      <c r="P24" s="55"/>
      <c r="Q24" s="55">
        <f t="shared" si="8"/>
        <v>308</v>
      </c>
      <c r="R24" s="53"/>
      <c r="S24" s="53"/>
      <c r="T24" s="53"/>
    </row>
    <row r="25" spans="1:20" s="56" customFormat="1" ht="12.75">
      <c r="A25" s="55" t="s">
        <v>206</v>
      </c>
      <c r="B25" s="55"/>
      <c r="C25" s="55"/>
      <c r="D25" s="55"/>
      <c r="E25" s="55">
        <f>B25+D25+C25</f>
        <v>0</v>
      </c>
      <c r="F25" s="55">
        <v>14141</v>
      </c>
      <c r="G25" s="55"/>
      <c r="H25" s="55"/>
      <c r="I25" s="55">
        <f t="shared" si="6"/>
        <v>14141</v>
      </c>
      <c r="J25" s="55"/>
      <c r="K25" s="55"/>
      <c r="L25" s="55"/>
      <c r="M25" s="55">
        <f t="shared" si="7"/>
        <v>0</v>
      </c>
      <c r="N25" s="55">
        <v>14141</v>
      </c>
      <c r="O25" s="55"/>
      <c r="P25" s="55"/>
      <c r="Q25" s="55">
        <f t="shared" si="8"/>
        <v>14141</v>
      </c>
      <c r="R25" s="53">
        <v>0</v>
      </c>
      <c r="S25" s="53">
        <f t="shared" si="3"/>
        <v>100</v>
      </c>
      <c r="T25" s="53">
        <v>0</v>
      </c>
    </row>
    <row r="26" spans="1:20" s="40" customFormat="1" ht="12.75">
      <c r="A26" s="44" t="s">
        <v>57</v>
      </c>
      <c r="B26" s="44">
        <f aca="true" t="shared" si="9" ref="B26:Q26">B27+B28+B30</f>
        <v>125000</v>
      </c>
      <c r="C26" s="44">
        <f t="shared" si="9"/>
        <v>0</v>
      </c>
      <c r="D26" s="44">
        <f t="shared" si="9"/>
        <v>0</v>
      </c>
      <c r="E26" s="44">
        <f t="shared" si="9"/>
        <v>125000</v>
      </c>
      <c r="F26" s="44">
        <f t="shared" si="9"/>
        <v>267633</v>
      </c>
      <c r="G26" s="44">
        <f t="shared" si="9"/>
        <v>0</v>
      </c>
      <c r="H26" s="44">
        <f t="shared" si="9"/>
        <v>0</v>
      </c>
      <c r="I26" s="44">
        <f t="shared" si="9"/>
        <v>267633</v>
      </c>
      <c r="J26" s="44">
        <f t="shared" si="9"/>
        <v>260760</v>
      </c>
      <c r="K26" s="44">
        <f t="shared" si="9"/>
        <v>0</v>
      </c>
      <c r="L26" s="44">
        <f t="shared" si="9"/>
        <v>0</v>
      </c>
      <c r="M26" s="44">
        <f t="shared" si="9"/>
        <v>260760</v>
      </c>
      <c r="N26" s="44">
        <f t="shared" si="9"/>
        <v>18733</v>
      </c>
      <c r="O26" s="44">
        <f t="shared" si="9"/>
        <v>0</v>
      </c>
      <c r="P26" s="44">
        <f t="shared" si="9"/>
        <v>0</v>
      </c>
      <c r="Q26" s="44">
        <f t="shared" si="9"/>
        <v>18733</v>
      </c>
      <c r="R26" s="57">
        <f t="shared" si="2"/>
        <v>14.9864</v>
      </c>
      <c r="S26" s="57">
        <f t="shared" si="3"/>
        <v>6.999510523739598</v>
      </c>
      <c r="T26" s="57">
        <f t="shared" si="4"/>
        <v>7.184000613591042</v>
      </c>
    </row>
    <row r="27" spans="1:20" s="56" customFormat="1" ht="12.75">
      <c r="A27" s="55" t="s">
        <v>66</v>
      </c>
      <c r="B27" s="55"/>
      <c r="C27" s="55"/>
      <c r="D27" s="55"/>
      <c r="E27" s="55">
        <f>B27+D27+C27</f>
        <v>0</v>
      </c>
      <c r="F27" s="55"/>
      <c r="G27" s="55"/>
      <c r="H27" s="55"/>
      <c r="I27" s="55">
        <f t="shared" si="6"/>
        <v>0</v>
      </c>
      <c r="J27" s="55"/>
      <c r="K27" s="55"/>
      <c r="L27" s="55"/>
      <c r="M27" s="55">
        <f t="shared" si="7"/>
        <v>0</v>
      </c>
      <c r="N27" s="55"/>
      <c r="O27" s="55"/>
      <c r="P27" s="55"/>
      <c r="Q27" s="55">
        <f>SUM(N27:P27)</f>
        <v>0</v>
      </c>
      <c r="R27" s="53">
        <v>0</v>
      </c>
      <c r="S27" s="53">
        <v>0</v>
      </c>
      <c r="T27" s="53">
        <v>0</v>
      </c>
    </row>
    <row r="28" spans="1:20" s="56" customFormat="1" ht="12.75">
      <c r="A28" s="55" t="s">
        <v>70</v>
      </c>
      <c r="B28" s="55">
        <v>125000</v>
      </c>
      <c r="C28" s="55"/>
      <c r="D28" s="55"/>
      <c r="E28" s="55">
        <f>B28+D28+C28</f>
        <v>125000</v>
      </c>
      <c r="F28" s="55">
        <v>255300</v>
      </c>
      <c r="G28" s="55"/>
      <c r="H28" s="55"/>
      <c r="I28" s="55">
        <f t="shared" si="6"/>
        <v>255300</v>
      </c>
      <c r="J28" s="55">
        <v>249770</v>
      </c>
      <c r="K28" s="55"/>
      <c r="L28" s="55"/>
      <c r="M28" s="55">
        <f t="shared" si="7"/>
        <v>249770</v>
      </c>
      <c r="N28" s="55">
        <v>17390</v>
      </c>
      <c r="O28" s="55"/>
      <c r="P28" s="55"/>
      <c r="Q28" s="55">
        <f>SUM(N28:P28)</f>
        <v>17390</v>
      </c>
      <c r="R28" s="53">
        <f t="shared" si="2"/>
        <v>13.911999999999999</v>
      </c>
      <c r="S28" s="53">
        <f t="shared" si="3"/>
        <v>6.811594202898551</v>
      </c>
      <c r="T28" s="53">
        <f t="shared" si="4"/>
        <v>6.962405412979941</v>
      </c>
    </row>
    <row r="29" spans="1:20" s="56" customFormat="1" ht="12.75">
      <c r="A29" s="74" t="s">
        <v>214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>
        <v>1739</v>
      </c>
      <c r="O29" s="55"/>
      <c r="P29" s="55"/>
      <c r="Q29" s="55">
        <f>SUM(N29:P29)</f>
        <v>1739</v>
      </c>
      <c r="R29" s="53"/>
      <c r="S29" s="53"/>
      <c r="T29" s="53"/>
    </row>
    <row r="30" spans="1:20" s="56" customFormat="1" ht="12.75">
      <c r="A30" s="55" t="s">
        <v>71</v>
      </c>
      <c r="B30" s="55"/>
      <c r="C30" s="55"/>
      <c r="D30" s="55"/>
      <c r="E30" s="55">
        <f>B30+D30+C30</f>
        <v>0</v>
      </c>
      <c r="F30" s="55">
        <v>12333</v>
      </c>
      <c r="G30" s="55"/>
      <c r="H30" s="55"/>
      <c r="I30" s="55">
        <f t="shared" si="6"/>
        <v>12333</v>
      </c>
      <c r="J30" s="55">
        <v>10990</v>
      </c>
      <c r="K30" s="55"/>
      <c r="L30" s="55"/>
      <c r="M30" s="55">
        <f t="shared" si="7"/>
        <v>10990</v>
      </c>
      <c r="N30" s="55">
        <v>1343</v>
      </c>
      <c r="O30" s="55"/>
      <c r="P30" s="55"/>
      <c r="Q30" s="55">
        <f>SUM(N30:P30)</f>
        <v>1343</v>
      </c>
      <c r="R30" s="53">
        <v>0</v>
      </c>
      <c r="S30" s="53">
        <f t="shared" si="3"/>
        <v>10.889483499554043</v>
      </c>
      <c r="T30" s="53">
        <f t="shared" si="4"/>
        <v>12.220200181983621</v>
      </c>
    </row>
    <row r="31" spans="1:20" s="56" customFormat="1" ht="12.75" hidden="1">
      <c r="A31" s="74" t="s">
        <v>214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>
        <f>SUM(N31:P31)</f>
        <v>0</v>
      </c>
      <c r="R31" s="53" t="e">
        <f t="shared" si="2"/>
        <v>#DIV/0!</v>
      </c>
      <c r="S31" s="53" t="e">
        <f t="shared" si="3"/>
        <v>#DIV/0!</v>
      </c>
      <c r="T31" s="53" t="e">
        <f t="shared" si="4"/>
        <v>#DIV/0!</v>
      </c>
    </row>
    <row r="32" spans="1:20" ht="12.75">
      <c r="A32" s="44" t="s">
        <v>58</v>
      </c>
      <c r="B32" s="44">
        <f aca="true" t="shared" si="10" ref="B32:Q32">B34+B33</f>
        <v>6196</v>
      </c>
      <c r="C32" s="44">
        <f t="shared" si="10"/>
        <v>0</v>
      </c>
      <c r="D32" s="44">
        <f t="shared" si="10"/>
        <v>56600</v>
      </c>
      <c r="E32" s="44">
        <f t="shared" si="10"/>
        <v>62796</v>
      </c>
      <c r="F32" s="44">
        <f t="shared" si="10"/>
        <v>16190</v>
      </c>
      <c r="G32" s="44">
        <f t="shared" si="10"/>
        <v>0</v>
      </c>
      <c r="H32" s="44">
        <f t="shared" si="10"/>
        <v>76600</v>
      </c>
      <c r="I32" s="44">
        <f t="shared" si="10"/>
        <v>92790</v>
      </c>
      <c r="J32" s="44">
        <f t="shared" si="10"/>
        <v>14457</v>
      </c>
      <c r="K32" s="44">
        <f t="shared" si="10"/>
        <v>0</v>
      </c>
      <c r="L32" s="44">
        <f t="shared" si="10"/>
        <v>75622</v>
      </c>
      <c r="M32" s="44">
        <f t="shared" si="10"/>
        <v>90079</v>
      </c>
      <c r="N32" s="44">
        <f t="shared" si="10"/>
        <v>11615</v>
      </c>
      <c r="O32" s="44">
        <f t="shared" si="10"/>
        <v>0</v>
      </c>
      <c r="P32" s="44">
        <f t="shared" si="10"/>
        <v>86700</v>
      </c>
      <c r="Q32" s="44">
        <f t="shared" si="10"/>
        <v>98315</v>
      </c>
      <c r="R32" s="57">
        <f t="shared" si="2"/>
        <v>156.56251990572648</v>
      </c>
      <c r="S32" s="57">
        <f t="shared" si="3"/>
        <v>105.95430542084276</v>
      </c>
      <c r="T32" s="57">
        <f t="shared" si="4"/>
        <v>109.14308551382675</v>
      </c>
    </row>
    <row r="33" spans="1:20" s="58" customFormat="1" ht="12.75">
      <c r="A33" s="55" t="s">
        <v>72</v>
      </c>
      <c r="B33" s="55"/>
      <c r="C33" s="55"/>
      <c r="D33" s="55">
        <v>50000</v>
      </c>
      <c r="E33" s="55">
        <f>B33+D33+C33</f>
        <v>50000</v>
      </c>
      <c r="F33" s="55"/>
      <c r="G33" s="55"/>
      <c r="H33" s="55">
        <v>70000</v>
      </c>
      <c r="I33" s="55">
        <f t="shared" si="6"/>
        <v>70000</v>
      </c>
      <c r="J33" s="55"/>
      <c r="K33" s="55"/>
      <c r="L33" s="55">
        <v>70000</v>
      </c>
      <c r="M33" s="55">
        <f t="shared" si="7"/>
        <v>70000</v>
      </c>
      <c r="N33" s="55"/>
      <c r="O33" s="55"/>
      <c r="P33" s="55">
        <v>64000</v>
      </c>
      <c r="Q33" s="55">
        <f>SUM(N33:P33)</f>
        <v>64000</v>
      </c>
      <c r="R33" s="53">
        <f t="shared" si="2"/>
        <v>128</v>
      </c>
      <c r="S33" s="53">
        <f t="shared" si="3"/>
        <v>91.42857142857143</v>
      </c>
      <c r="T33" s="53">
        <f t="shared" si="4"/>
        <v>91.42857142857143</v>
      </c>
    </row>
    <row r="34" spans="1:20" ht="12.75">
      <c r="A34" s="55" t="s">
        <v>73</v>
      </c>
      <c r="B34" s="55">
        <v>6196</v>
      </c>
      <c r="C34" s="55"/>
      <c r="D34" s="55">
        <v>6600</v>
      </c>
      <c r="E34" s="55">
        <f>B34+D34+C34</f>
        <v>12796</v>
      </c>
      <c r="F34" s="55">
        <v>16190</v>
      </c>
      <c r="G34" s="55"/>
      <c r="H34" s="55">
        <v>6600</v>
      </c>
      <c r="I34" s="55">
        <f t="shared" si="6"/>
        <v>22790</v>
      </c>
      <c r="J34" s="55">
        <v>14457</v>
      </c>
      <c r="K34" s="55"/>
      <c r="L34" s="55">
        <v>5622</v>
      </c>
      <c r="M34" s="55">
        <f t="shared" si="7"/>
        <v>20079</v>
      </c>
      <c r="N34" s="55">
        <v>11615</v>
      </c>
      <c r="O34" s="55"/>
      <c r="P34" s="55">
        <v>22700</v>
      </c>
      <c r="Q34" s="55">
        <f>SUM(N34:P34)</f>
        <v>34315</v>
      </c>
      <c r="R34" s="53">
        <f t="shared" si="2"/>
        <v>268.16974054392</v>
      </c>
      <c r="S34" s="53">
        <f t="shared" si="3"/>
        <v>150.57042562527425</v>
      </c>
      <c r="T34" s="53">
        <f t="shared" si="4"/>
        <v>170.89994521639525</v>
      </c>
    </row>
    <row r="35" spans="1:20" ht="12.75">
      <c r="A35" s="74" t="s">
        <v>214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>
        <v>1162</v>
      </c>
      <c r="O35" s="55"/>
      <c r="P35" s="55"/>
      <c r="Q35" s="55">
        <f>SUM(N35:P35)</f>
        <v>1162</v>
      </c>
      <c r="R35" s="53"/>
      <c r="S35" s="53"/>
      <c r="T35" s="53"/>
    </row>
    <row r="36" spans="1:20" ht="12.75">
      <c r="A36" s="44" t="s">
        <v>59</v>
      </c>
      <c r="B36" s="44">
        <f aca="true" t="shared" si="11" ref="B36:M36">B37+B38+B40+B41+B43+B45+B47+B49+B50</f>
        <v>548438</v>
      </c>
      <c r="C36" s="44">
        <f t="shared" si="11"/>
        <v>30344</v>
      </c>
      <c r="D36" s="44">
        <f t="shared" si="11"/>
        <v>56102</v>
      </c>
      <c r="E36" s="44">
        <f t="shared" si="11"/>
        <v>634884</v>
      </c>
      <c r="F36" s="44">
        <f t="shared" si="11"/>
        <v>729701</v>
      </c>
      <c r="G36" s="44">
        <f t="shared" si="11"/>
        <v>31279</v>
      </c>
      <c r="H36" s="44">
        <f t="shared" si="11"/>
        <v>75983</v>
      </c>
      <c r="I36" s="44">
        <f t="shared" si="11"/>
        <v>836963</v>
      </c>
      <c r="J36" s="44">
        <f t="shared" si="11"/>
        <v>522361</v>
      </c>
      <c r="K36" s="44">
        <f t="shared" si="11"/>
        <v>30911</v>
      </c>
      <c r="L36" s="44">
        <f t="shared" si="11"/>
        <v>75973</v>
      </c>
      <c r="M36" s="44">
        <f t="shared" si="11"/>
        <v>629245</v>
      </c>
      <c r="N36" s="44">
        <f>N37+N38+N40+N41+N43+N45+N47+N49+N50+N52</f>
        <v>652404</v>
      </c>
      <c r="O36" s="44">
        <f>O37+O38+O40+O41+O43+O45+O47+O49+O50</f>
        <v>12274</v>
      </c>
      <c r="P36" s="44">
        <f>P37+P38+P40+P41+P43+P45+P47+P49+P50</f>
        <v>18210</v>
      </c>
      <c r="Q36" s="44">
        <f>Q37+Q38+Q40+Q41+Q43+Q45+Q47+Q49+Q50+Q52</f>
        <v>682888</v>
      </c>
      <c r="R36" s="57">
        <f t="shared" si="2"/>
        <v>107.56106627352398</v>
      </c>
      <c r="S36" s="57">
        <f t="shared" si="3"/>
        <v>81.59118145007605</v>
      </c>
      <c r="T36" s="57">
        <f t="shared" si="4"/>
        <v>108.5249783470667</v>
      </c>
    </row>
    <row r="37" spans="1:20" ht="12.75">
      <c r="A37" s="55" t="s">
        <v>74</v>
      </c>
      <c r="B37" s="55">
        <v>9807</v>
      </c>
      <c r="C37" s="55">
        <v>10344</v>
      </c>
      <c r="D37" s="55">
        <v>14900</v>
      </c>
      <c r="E37" s="55">
        <f>B37+D37+C37</f>
        <v>35051</v>
      </c>
      <c r="F37" s="55">
        <v>137407</v>
      </c>
      <c r="G37" s="55">
        <v>11279</v>
      </c>
      <c r="H37" s="55">
        <v>14900</v>
      </c>
      <c r="I37" s="55">
        <f t="shared" si="6"/>
        <v>163586</v>
      </c>
      <c r="J37" s="55">
        <v>127853</v>
      </c>
      <c r="K37" s="55">
        <v>10911</v>
      </c>
      <c r="L37" s="55">
        <v>14890</v>
      </c>
      <c r="M37" s="55">
        <f t="shared" si="7"/>
        <v>153654</v>
      </c>
      <c r="N37" s="55">
        <v>9554</v>
      </c>
      <c r="O37" s="55">
        <v>12274</v>
      </c>
      <c r="P37" s="55">
        <v>15710</v>
      </c>
      <c r="Q37" s="55">
        <f aca="true" t="shared" si="12" ref="Q37:Q53">SUM(N37:P37)</f>
        <v>37538</v>
      </c>
      <c r="R37" s="53">
        <f t="shared" si="2"/>
        <v>107.09537531026218</v>
      </c>
      <c r="S37" s="53">
        <f t="shared" si="3"/>
        <v>22.946951450613135</v>
      </c>
      <c r="T37" s="53">
        <f t="shared" si="4"/>
        <v>24.430213336457236</v>
      </c>
    </row>
    <row r="38" spans="1:20" ht="12.75">
      <c r="A38" s="55" t="s">
        <v>207</v>
      </c>
      <c r="B38" s="55">
        <v>52480</v>
      </c>
      <c r="C38" s="55"/>
      <c r="D38" s="55"/>
      <c r="E38" s="55">
        <f>B38+D38+C38</f>
        <v>52480</v>
      </c>
      <c r="F38" s="55">
        <v>53504</v>
      </c>
      <c r="G38" s="55"/>
      <c r="H38" s="55"/>
      <c r="I38" s="55">
        <f t="shared" si="6"/>
        <v>53504</v>
      </c>
      <c r="J38" s="55">
        <v>52300</v>
      </c>
      <c r="K38" s="55"/>
      <c r="L38" s="55"/>
      <c r="M38" s="55">
        <f t="shared" si="7"/>
        <v>52300</v>
      </c>
      <c r="N38" s="55">
        <v>59200</v>
      </c>
      <c r="O38" s="55"/>
      <c r="P38" s="55"/>
      <c r="Q38" s="55">
        <f t="shared" si="12"/>
        <v>59200</v>
      </c>
      <c r="R38" s="53">
        <f t="shared" si="2"/>
        <v>112.80487804878048</v>
      </c>
      <c r="S38" s="53">
        <f t="shared" si="3"/>
        <v>110.64593301435406</v>
      </c>
      <c r="T38" s="53">
        <f t="shared" si="4"/>
        <v>113.19311663479922</v>
      </c>
    </row>
    <row r="39" spans="1:20" ht="12.75">
      <c r="A39" s="74" t="s">
        <v>214</v>
      </c>
      <c r="B39" s="55"/>
      <c r="C39" s="55"/>
      <c r="D39" s="55"/>
      <c r="E39" s="55">
        <f>B39+D39+C39</f>
        <v>0</v>
      </c>
      <c r="F39" s="55"/>
      <c r="G39" s="55"/>
      <c r="H39" s="55"/>
      <c r="I39" s="55">
        <f t="shared" si="6"/>
        <v>0</v>
      </c>
      <c r="J39" s="55"/>
      <c r="K39" s="55"/>
      <c r="L39" s="55"/>
      <c r="M39" s="55">
        <f t="shared" si="7"/>
        <v>0</v>
      </c>
      <c r="N39" s="55">
        <v>5920</v>
      </c>
      <c r="O39" s="55"/>
      <c r="P39" s="55"/>
      <c r="Q39" s="55">
        <f t="shared" si="12"/>
        <v>5920</v>
      </c>
      <c r="R39" s="53"/>
      <c r="S39" s="53"/>
      <c r="T39" s="53"/>
    </row>
    <row r="40" spans="1:20" ht="12.75">
      <c r="A40" s="55" t="s">
        <v>98</v>
      </c>
      <c r="B40" s="55"/>
      <c r="C40" s="55"/>
      <c r="D40" s="55">
        <v>2000</v>
      </c>
      <c r="E40" s="55">
        <f>B40+D40+C40</f>
        <v>2000</v>
      </c>
      <c r="F40" s="55"/>
      <c r="G40" s="55"/>
      <c r="H40" s="55">
        <v>2000</v>
      </c>
      <c r="I40" s="55">
        <f t="shared" si="6"/>
        <v>2000</v>
      </c>
      <c r="J40" s="55"/>
      <c r="K40" s="55"/>
      <c r="L40" s="55">
        <v>2000</v>
      </c>
      <c r="M40" s="55">
        <f t="shared" si="7"/>
        <v>2000</v>
      </c>
      <c r="N40" s="55"/>
      <c r="O40" s="55"/>
      <c r="P40" s="55">
        <v>2500</v>
      </c>
      <c r="Q40" s="55">
        <f t="shared" si="12"/>
        <v>2500</v>
      </c>
      <c r="R40" s="53">
        <f t="shared" si="2"/>
        <v>125</v>
      </c>
      <c r="S40" s="53">
        <f t="shared" si="3"/>
        <v>125</v>
      </c>
      <c r="T40" s="53">
        <f t="shared" si="4"/>
        <v>125</v>
      </c>
    </row>
    <row r="41" spans="1:20" ht="12.75">
      <c r="A41" s="55" t="s">
        <v>208</v>
      </c>
      <c r="B41" s="55">
        <v>283126</v>
      </c>
      <c r="C41" s="55"/>
      <c r="D41" s="55"/>
      <c r="E41" s="55">
        <f>B41+D41+C41</f>
        <v>283126</v>
      </c>
      <c r="F41" s="55">
        <v>288690</v>
      </c>
      <c r="G41" s="55"/>
      <c r="H41" s="55"/>
      <c r="I41" s="55">
        <f t="shared" si="6"/>
        <v>288690</v>
      </c>
      <c r="J41" s="55">
        <v>198791</v>
      </c>
      <c r="K41" s="55"/>
      <c r="L41" s="55"/>
      <c r="M41" s="55">
        <f t="shared" si="7"/>
        <v>198791</v>
      </c>
      <c r="N41" s="55">
        <v>294000</v>
      </c>
      <c r="O41" s="55"/>
      <c r="P41" s="55"/>
      <c r="Q41" s="55">
        <f t="shared" si="12"/>
        <v>294000</v>
      </c>
      <c r="R41" s="53">
        <f t="shared" si="2"/>
        <v>103.840692836405</v>
      </c>
      <c r="S41" s="53">
        <f t="shared" si="3"/>
        <v>101.8393432401538</v>
      </c>
      <c r="T41" s="53">
        <f t="shared" si="4"/>
        <v>147.89401934695232</v>
      </c>
    </row>
    <row r="42" spans="1:20" ht="12.75">
      <c r="A42" s="74" t="s">
        <v>214</v>
      </c>
      <c r="B42" s="55"/>
      <c r="C42" s="55"/>
      <c r="D42" s="55"/>
      <c r="E42" s="55">
        <f aca="true" t="shared" si="13" ref="E42:E53">B42+D42+C42</f>
        <v>0</v>
      </c>
      <c r="F42" s="55"/>
      <c r="G42" s="55"/>
      <c r="H42" s="55"/>
      <c r="I42" s="55">
        <f t="shared" si="6"/>
        <v>0</v>
      </c>
      <c r="J42" s="55"/>
      <c r="K42" s="55"/>
      <c r="L42" s="55"/>
      <c r="M42" s="55">
        <f t="shared" si="7"/>
        <v>0</v>
      </c>
      <c r="N42" s="55">
        <v>28500</v>
      </c>
      <c r="O42" s="55"/>
      <c r="P42" s="55"/>
      <c r="Q42" s="55">
        <f t="shared" si="12"/>
        <v>28500</v>
      </c>
      <c r="R42" s="53"/>
      <c r="S42" s="53"/>
      <c r="T42" s="53"/>
    </row>
    <row r="43" spans="1:20" ht="12.75">
      <c r="A43" s="55" t="s">
        <v>75</v>
      </c>
      <c r="B43" s="55">
        <v>169230</v>
      </c>
      <c r="C43" s="55"/>
      <c r="D43" s="55"/>
      <c r="E43" s="55">
        <f t="shared" si="13"/>
        <v>169230</v>
      </c>
      <c r="F43" s="55">
        <v>171913</v>
      </c>
      <c r="G43" s="55"/>
      <c r="H43" s="55"/>
      <c r="I43" s="55">
        <f t="shared" si="6"/>
        <v>171913</v>
      </c>
      <c r="J43" s="55">
        <v>89806</v>
      </c>
      <c r="K43" s="55"/>
      <c r="L43" s="55"/>
      <c r="M43" s="55">
        <f t="shared" si="7"/>
        <v>89806</v>
      </c>
      <c r="N43" s="55">
        <v>215200</v>
      </c>
      <c r="O43" s="55"/>
      <c r="P43" s="55"/>
      <c r="Q43" s="55">
        <f t="shared" si="12"/>
        <v>215200</v>
      </c>
      <c r="R43" s="53">
        <f t="shared" si="2"/>
        <v>127.16421438279264</v>
      </c>
      <c r="S43" s="53">
        <f t="shared" si="3"/>
        <v>125.17959665644831</v>
      </c>
      <c r="T43" s="53">
        <f t="shared" si="4"/>
        <v>239.62764180567</v>
      </c>
    </row>
    <row r="44" spans="1:20" ht="12.75">
      <c r="A44" s="74" t="s">
        <v>214</v>
      </c>
      <c r="B44" s="55"/>
      <c r="C44" s="55"/>
      <c r="D44" s="55"/>
      <c r="E44" s="55">
        <f t="shared" si="13"/>
        <v>0</v>
      </c>
      <c r="F44" s="55"/>
      <c r="G44" s="55"/>
      <c r="H44" s="55"/>
      <c r="I44" s="55">
        <f t="shared" si="6"/>
        <v>0</v>
      </c>
      <c r="J44" s="55"/>
      <c r="K44" s="55"/>
      <c r="L44" s="55"/>
      <c r="M44" s="55">
        <f t="shared" si="7"/>
        <v>0</v>
      </c>
      <c r="N44" s="55">
        <v>19020</v>
      </c>
      <c r="O44" s="55"/>
      <c r="P44" s="55"/>
      <c r="Q44" s="55">
        <f t="shared" si="12"/>
        <v>19020</v>
      </c>
      <c r="R44" s="53"/>
      <c r="S44" s="53"/>
      <c r="T44" s="53"/>
    </row>
    <row r="45" spans="1:20" ht="12.75">
      <c r="A45" s="55" t="s">
        <v>96</v>
      </c>
      <c r="B45" s="55"/>
      <c r="C45" s="55"/>
      <c r="D45" s="55">
        <v>39202</v>
      </c>
      <c r="E45" s="55">
        <f t="shared" si="13"/>
        <v>39202</v>
      </c>
      <c r="F45" s="55"/>
      <c r="G45" s="55"/>
      <c r="H45" s="55">
        <v>59083</v>
      </c>
      <c r="I45" s="55">
        <f t="shared" si="6"/>
        <v>59083</v>
      </c>
      <c r="J45" s="55"/>
      <c r="K45" s="55"/>
      <c r="L45" s="55">
        <v>59083</v>
      </c>
      <c r="M45" s="55">
        <f t="shared" si="7"/>
        <v>59083</v>
      </c>
      <c r="N45" s="55"/>
      <c r="O45" s="55"/>
      <c r="P45" s="55"/>
      <c r="Q45" s="55">
        <f t="shared" si="12"/>
        <v>0</v>
      </c>
      <c r="R45" s="53">
        <f t="shared" si="2"/>
        <v>0</v>
      </c>
      <c r="S45" s="53">
        <f t="shared" si="3"/>
        <v>0</v>
      </c>
      <c r="T45" s="53">
        <f t="shared" si="4"/>
        <v>0</v>
      </c>
    </row>
    <row r="46" spans="1:20" ht="12.75" hidden="1">
      <c r="A46" s="74" t="s">
        <v>214</v>
      </c>
      <c r="B46" s="55"/>
      <c r="C46" s="55"/>
      <c r="D46" s="55"/>
      <c r="E46" s="55">
        <f t="shared" si="13"/>
        <v>0</v>
      </c>
      <c r="F46" s="55"/>
      <c r="G46" s="55"/>
      <c r="H46" s="55"/>
      <c r="I46" s="55">
        <f t="shared" si="6"/>
        <v>0</v>
      </c>
      <c r="J46" s="55"/>
      <c r="K46" s="55"/>
      <c r="L46" s="55"/>
      <c r="M46" s="55">
        <f t="shared" si="7"/>
        <v>0</v>
      </c>
      <c r="N46" s="55"/>
      <c r="O46" s="55"/>
      <c r="P46" s="55"/>
      <c r="Q46" s="55">
        <f t="shared" si="12"/>
        <v>0</v>
      </c>
      <c r="R46" s="53" t="e">
        <f t="shared" si="2"/>
        <v>#DIV/0!</v>
      </c>
      <c r="S46" s="53" t="e">
        <f t="shared" si="3"/>
        <v>#DIV/0!</v>
      </c>
      <c r="T46" s="53" t="e">
        <f t="shared" si="4"/>
        <v>#DIV/0!</v>
      </c>
    </row>
    <row r="47" spans="1:20" ht="12.75">
      <c r="A47" s="55" t="s">
        <v>76</v>
      </c>
      <c r="B47" s="55"/>
      <c r="C47" s="55"/>
      <c r="D47" s="55"/>
      <c r="E47" s="55">
        <f t="shared" si="13"/>
        <v>0</v>
      </c>
      <c r="F47" s="55">
        <v>44392</v>
      </c>
      <c r="G47" s="55"/>
      <c r="H47" s="55"/>
      <c r="I47" s="55">
        <f t="shared" si="6"/>
        <v>44392</v>
      </c>
      <c r="J47" s="55">
        <v>44392</v>
      </c>
      <c r="K47" s="55"/>
      <c r="L47" s="55"/>
      <c r="M47" s="55">
        <f t="shared" si="7"/>
        <v>44392</v>
      </c>
      <c r="N47" s="55"/>
      <c r="O47" s="55"/>
      <c r="P47" s="55"/>
      <c r="Q47" s="55">
        <f t="shared" si="12"/>
        <v>0</v>
      </c>
      <c r="R47" s="53">
        <v>0</v>
      </c>
      <c r="S47" s="53">
        <f t="shared" si="3"/>
        <v>0</v>
      </c>
      <c r="T47" s="53">
        <f t="shared" si="4"/>
        <v>0</v>
      </c>
    </row>
    <row r="48" spans="1:20" ht="12.75" hidden="1">
      <c r="A48" s="74" t="s">
        <v>214</v>
      </c>
      <c r="B48" s="55"/>
      <c r="C48" s="55"/>
      <c r="D48" s="55"/>
      <c r="E48" s="55">
        <f t="shared" si="13"/>
        <v>0</v>
      </c>
      <c r="F48" s="55"/>
      <c r="G48" s="55"/>
      <c r="H48" s="55"/>
      <c r="I48" s="55">
        <f t="shared" si="6"/>
        <v>0</v>
      </c>
      <c r="J48" s="55"/>
      <c r="K48" s="55"/>
      <c r="L48" s="55"/>
      <c r="M48" s="55">
        <f t="shared" si="7"/>
        <v>0</v>
      </c>
      <c r="N48" s="55"/>
      <c r="O48" s="55"/>
      <c r="P48" s="55"/>
      <c r="Q48" s="55">
        <f t="shared" si="12"/>
        <v>0</v>
      </c>
      <c r="R48" s="53" t="e">
        <f t="shared" si="2"/>
        <v>#DIV/0!</v>
      </c>
      <c r="S48" s="53" t="e">
        <f t="shared" si="3"/>
        <v>#DIV/0!</v>
      </c>
      <c r="T48" s="53" t="e">
        <f t="shared" si="4"/>
        <v>#DIV/0!</v>
      </c>
    </row>
    <row r="49" spans="1:20" ht="12.75">
      <c r="A49" s="55" t="s">
        <v>77</v>
      </c>
      <c r="B49" s="55"/>
      <c r="C49" s="55">
        <v>20000</v>
      </c>
      <c r="D49" s="55"/>
      <c r="E49" s="55">
        <f t="shared" si="13"/>
        <v>20000</v>
      </c>
      <c r="F49" s="55"/>
      <c r="G49" s="55">
        <v>20000</v>
      </c>
      <c r="H49" s="55"/>
      <c r="I49" s="55">
        <f t="shared" si="6"/>
        <v>20000</v>
      </c>
      <c r="J49" s="55"/>
      <c r="K49" s="55">
        <v>20000</v>
      </c>
      <c r="L49" s="55"/>
      <c r="M49" s="55">
        <f t="shared" si="7"/>
        <v>20000</v>
      </c>
      <c r="N49" s="55"/>
      <c r="O49" s="55"/>
      <c r="P49" s="55"/>
      <c r="Q49" s="55">
        <f t="shared" si="12"/>
        <v>0</v>
      </c>
      <c r="R49" s="53">
        <f t="shared" si="2"/>
        <v>0</v>
      </c>
      <c r="S49" s="53">
        <f t="shared" si="3"/>
        <v>0</v>
      </c>
      <c r="T49" s="53">
        <f t="shared" si="4"/>
        <v>0</v>
      </c>
    </row>
    <row r="50" spans="1:20" ht="12.75">
      <c r="A50" s="55" t="s">
        <v>216</v>
      </c>
      <c r="B50" s="55">
        <v>33795</v>
      </c>
      <c r="C50" s="55"/>
      <c r="D50" s="55"/>
      <c r="E50" s="55">
        <f t="shared" si="13"/>
        <v>33795</v>
      </c>
      <c r="F50" s="55">
        <v>33795</v>
      </c>
      <c r="G50" s="55"/>
      <c r="H50" s="55"/>
      <c r="I50" s="55">
        <f t="shared" si="6"/>
        <v>33795</v>
      </c>
      <c r="J50" s="55">
        <v>9219</v>
      </c>
      <c r="K50" s="55"/>
      <c r="L50" s="55"/>
      <c r="M50" s="55">
        <f t="shared" si="7"/>
        <v>9219</v>
      </c>
      <c r="N50" s="55">
        <v>42750</v>
      </c>
      <c r="O50" s="55"/>
      <c r="P50" s="55"/>
      <c r="Q50" s="55">
        <f t="shared" si="12"/>
        <v>42750</v>
      </c>
      <c r="R50" s="53">
        <f t="shared" si="2"/>
        <v>126.49800266311584</v>
      </c>
      <c r="S50" s="53">
        <f t="shared" si="3"/>
        <v>126.49800266311584</v>
      </c>
      <c r="T50" s="53">
        <f t="shared" si="4"/>
        <v>463.71623820370974</v>
      </c>
    </row>
    <row r="51" spans="1:20" ht="12.75">
      <c r="A51" s="74" t="s">
        <v>214</v>
      </c>
      <c r="B51" s="55"/>
      <c r="C51" s="55"/>
      <c r="D51" s="55"/>
      <c r="E51" s="55">
        <f t="shared" si="13"/>
        <v>0</v>
      </c>
      <c r="F51" s="55"/>
      <c r="G51" s="55"/>
      <c r="H51" s="55"/>
      <c r="I51" s="55">
        <f t="shared" si="6"/>
        <v>0</v>
      </c>
      <c r="J51" s="55"/>
      <c r="K51" s="55"/>
      <c r="L51" s="55"/>
      <c r="M51" s="55">
        <f t="shared" si="7"/>
        <v>0</v>
      </c>
      <c r="N51" s="55">
        <v>4275</v>
      </c>
      <c r="O51" s="55"/>
      <c r="P51" s="55"/>
      <c r="Q51" s="55">
        <f t="shared" si="12"/>
        <v>4275</v>
      </c>
      <c r="R51" s="53"/>
      <c r="S51" s="53"/>
      <c r="T51" s="53"/>
    </row>
    <row r="52" spans="1:20" s="58" customFormat="1" ht="12.75">
      <c r="A52" s="55" t="s">
        <v>217</v>
      </c>
      <c r="B52" s="55"/>
      <c r="C52" s="55"/>
      <c r="D52" s="55"/>
      <c r="E52" s="55">
        <f t="shared" si="13"/>
        <v>0</v>
      </c>
      <c r="F52" s="55"/>
      <c r="G52" s="55"/>
      <c r="H52" s="55"/>
      <c r="I52" s="55">
        <f t="shared" si="6"/>
        <v>0</v>
      </c>
      <c r="J52" s="55"/>
      <c r="K52" s="55"/>
      <c r="L52" s="55"/>
      <c r="M52" s="55">
        <f t="shared" si="7"/>
        <v>0</v>
      </c>
      <c r="N52" s="55">
        <v>31700</v>
      </c>
      <c r="O52" s="55"/>
      <c r="P52" s="55"/>
      <c r="Q52" s="55">
        <f t="shared" si="12"/>
        <v>31700</v>
      </c>
      <c r="R52" s="53">
        <v>0</v>
      </c>
      <c r="S52" s="53">
        <v>0</v>
      </c>
      <c r="T52" s="53">
        <v>0</v>
      </c>
    </row>
    <row r="53" spans="1:20" ht="12.75">
      <c r="A53" s="74" t="s">
        <v>214</v>
      </c>
      <c r="B53" s="55"/>
      <c r="C53" s="55"/>
      <c r="D53" s="55"/>
      <c r="E53" s="55">
        <f t="shared" si="13"/>
        <v>0</v>
      </c>
      <c r="F53" s="55"/>
      <c r="G53" s="55"/>
      <c r="H53" s="55"/>
      <c r="I53" s="55">
        <f t="shared" si="6"/>
        <v>0</v>
      </c>
      <c r="J53" s="55"/>
      <c r="K53" s="55"/>
      <c r="L53" s="55"/>
      <c r="M53" s="55">
        <f t="shared" si="7"/>
        <v>0</v>
      </c>
      <c r="N53" s="55">
        <v>3170</v>
      </c>
      <c r="O53" s="55"/>
      <c r="P53" s="55"/>
      <c r="Q53" s="55">
        <f t="shared" si="12"/>
        <v>3170</v>
      </c>
      <c r="R53" s="53"/>
      <c r="S53" s="53"/>
      <c r="T53" s="53"/>
    </row>
    <row r="54" spans="1:20" ht="12.75">
      <c r="A54" s="44" t="s">
        <v>60</v>
      </c>
      <c r="B54" s="44">
        <f aca="true" t="shared" si="14" ref="B54:O54">B55+B57+B59+B60+B62+B64</f>
        <v>0</v>
      </c>
      <c r="C54" s="44">
        <f t="shared" si="14"/>
        <v>0</v>
      </c>
      <c r="D54" s="44">
        <f t="shared" si="14"/>
        <v>1288809</v>
      </c>
      <c r="E54" s="44">
        <f t="shared" si="14"/>
        <v>1288809</v>
      </c>
      <c r="F54" s="44">
        <f t="shared" si="14"/>
        <v>0</v>
      </c>
      <c r="G54" s="44">
        <f t="shared" si="14"/>
        <v>0</v>
      </c>
      <c r="H54" s="44">
        <f t="shared" si="14"/>
        <v>2728735</v>
      </c>
      <c r="I54" s="44">
        <f t="shared" si="14"/>
        <v>2728735</v>
      </c>
      <c r="J54" s="44">
        <f t="shared" si="14"/>
        <v>0</v>
      </c>
      <c r="K54" s="44">
        <f t="shared" si="14"/>
        <v>0</v>
      </c>
      <c r="L54" s="44">
        <f t="shared" si="14"/>
        <v>2130673</v>
      </c>
      <c r="M54" s="44">
        <f t="shared" si="14"/>
        <v>2130673</v>
      </c>
      <c r="N54" s="44">
        <f t="shared" si="14"/>
        <v>0</v>
      </c>
      <c r="O54" s="44">
        <f t="shared" si="14"/>
        <v>0</v>
      </c>
      <c r="P54" s="44">
        <f>P55+P57+P59+P60+P62+P64+P66</f>
        <v>1823756</v>
      </c>
      <c r="Q54" s="44">
        <f>Q55+Q57+Q59+Q60+Q62+Q64+Q66</f>
        <v>1823756</v>
      </c>
      <c r="R54" s="57">
        <f t="shared" si="2"/>
        <v>141.50708134409368</v>
      </c>
      <c r="S54" s="57">
        <f t="shared" si="3"/>
        <v>66.83521851700513</v>
      </c>
      <c r="T54" s="57">
        <f t="shared" si="4"/>
        <v>85.59530251709202</v>
      </c>
    </row>
    <row r="55" spans="1:20" ht="12.75">
      <c r="A55" s="55" t="s">
        <v>80</v>
      </c>
      <c r="B55" s="55"/>
      <c r="C55" s="55"/>
      <c r="D55" s="55">
        <v>97000</v>
      </c>
      <c r="E55" s="55">
        <f>B55+D55+C55</f>
        <v>97000</v>
      </c>
      <c r="F55" s="55"/>
      <c r="G55" s="55"/>
      <c r="H55" s="55">
        <v>109330</v>
      </c>
      <c r="I55" s="55">
        <f t="shared" si="6"/>
        <v>109330</v>
      </c>
      <c r="J55" s="55"/>
      <c r="K55" s="55"/>
      <c r="L55" s="55">
        <v>106248</v>
      </c>
      <c r="M55" s="55">
        <f t="shared" si="7"/>
        <v>106248</v>
      </c>
      <c r="N55" s="55"/>
      <c r="O55" s="55"/>
      <c r="P55" s="55">
        <v>106000</v>
      </c>
      <c r="Q55" s="55">
        <f aca="true" t="shared" si="15" ref="Q55:Q67">SUM(N55:P55)</f>
        <v>106000</v>
      </c>
      <c r="R55" s="53">
        <f t="shared" si="2"/>
        <v>109.27835051546391</v>
      </c>
      <c r="S55" s="53">
        <f t="shared" si="3"/>
        <v>96.95417543217782</v>
      </c>
      <c r="T55" s="53">
        <f t="shared" si="4"/>
        <v>99.7665838415782</v>
      </c>
    </row>
    <row r="56" spans="1:20" ht="12.75">
      <c r="A56" s="74" t="s">
        <v>214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>
        <v>10000</v>
      </c>
      <c r="Q56" s="55">
        <f t="shared" si="15"/>
        <v>10000</v>
      </c>
      <c r="R56" s="53"/>
      <c r="S56" s="53"/>
      <c r="T56" s="53"/>
    </row>
    <row r="57" spans="1:20" ht="12.75">
      <c r="A57" s="55" t="s">
        <v>81</v>
      </c>
      <c r="B57" s="55"/>
      <c r="C57" s="55"/>
      <c r="D57" s="55">
        <v>491000</v>
      </c>
      <c r="E57" s="55">
        <f>B57+D57+C57</f>
        <v>491000</v>
      </c>
      <c r="F57" s="55"/>
      <c r="G57" s="55"/>
      <c r="H57" s="55">
        <v>1837456</v>
      </c>
      <c r="I57" s="55">
        <f t="shared" si="6"/>
        <v>1837456</v>
      </c>
      <c r="J57" s="55"/>
      <c r="K57" s="55"/>
      <c r="L57" s="55">
        <v>1321971</v>
      </c>
      <c r="M57" s="55">
        <f t="shared" si="7"/>
        <v>1321971</v>
      </c>
      <c r="N57" s="55"/>
      <c r="O57" s="55"/>
      <c r="P57" s="55">
        <v>997368</v>
      </c>
      <c r="Q57" s="55">
        <f t="shared" si="15"/>
        <v>997368</v>
      </c>
      <c r="R57" s="53">
        <f t="shared" si="2"/>
        <v>203.12993890020365</v>
      </c>
      <c r="S57" s="53">
        <f t="shared" si="3"/>
        <v>54.2798303741695</v>
      </c>
      <c r="T57" s="53">
        <f t="shared" si="4"/>
        <v>75.44552792761718</v>
      </c>
    </row>
    <row r="58" spans="1:20" ht="12.75">
      <c r="A58" s="74" t="s">
        <v>214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>
        <v>22350</v>
      </c>
      <c r="Q58" s="55">
        <f t="shared" si="15"/>
        <v>22350</v>
      </c>
      <c r="R58" s="53"/>
      <c r="S58" s="53"/>
      <c r="T58" s="53"/>
    </row>
    <row r="59" spans="1:20" ht="12.75">
      <c r="A59" s="55" t="s">
        <v>82</v>
      </c>
      <c r="B59" s="55"/>
      <c r="C59" s="55"/>
      <c r="D59" s="55">
        <v>8093</v>
      </c>
      <c r="E59" s="55">
        <f>B59+D59+C59</f>
        <v>8093</v>
      </c>
      <c r="F59" s="55"/>
      <c r="G59" s="55"/>
      <c r="H59" s="55">
        <v>35170</v>
      </c>
      <c r="I59" s="55">
        <f t="shared" si="6"/>
        <v>35170</v>
      </c>
      <c r="J59" s="55"/>
      <c r="K59" s="55"/>
      <c r="L59" s="55">
        <v>28079</v>
      </c>
      <c r="M59" s="55">
        <f t="shared" si="7"/>
        <v>28079</v>
      </c>
      <c r="N59" s="55"/>
      <c r="O59" s="55"/>
      <c r="P59" s="55"/>
      <c r="Q59" s="55">
        <f t="shared" si="15"/>
        <v>0</v>
      </c>
      <c r="R59" s="53">
        <f t="shared" si="2"/>
        <v>0</v>
      </c>
      <c r="S59" s="53">
        <f t="shared" si="3"/>
        <v>0</v>
      </c>
      <c r="T59" s="53">
        <f t="shared" si="4"/>
        <v>0</v>
      </c>
    </row>
    <row r="60" spans="1:20" ht="12.75">
      <c r="A60" s="55" t="s">
        <v>97</v>
      </c>
      <c r="B60" s="55"/>
      <c r="C60" s="55"/>
      <c r="D60" s="55">
        <v>570000</v>
      </c>
      <c r="E60" s="55">
        <f>B60+D60+C60</f>
        <v>570000</v>
      </c>
      <c r="F60" s="55"/>
      <c r="G60" s="55"/>
      <c r="H60" s="55">
        <v>570000</v>
      </c>
      <c r="I60" s="55">
        <f t="shared" si="6"/>
        <v>570000</v>
      </c>
      <c r="J60" s="55"/>
      <c r="K60" s="55"/>
      <c r="L60" s="55">
        <v>498146</v>
      </c>
      <c r="M60" s="55">
        <f t="shared" si="7"/>
        <v>498146</v>
      </c>
      <c r="N60" s="55"/>
      <c r="O60" s="55"/>
      <c r="P60" s="55">
        <v>570000</v>
      </c>
      <c r="Q60" s="55">
        <f t="shared" si="15"/>
        <v>570000</v>
      </c>
      <c r="R60" s="53">
        <f t="shared" si="2"/>
        <v>100</v>
      </c>
      <c r="S60" s="53">
        <f t="shared" si="3"/>
        <v>100</v>
      </c>
      <c r="T60" s="53">
        <f t="shared" si="4"/>
        <v>114.42428524970592</v>
      </c>
    </row>
    <row r="61" spans="1:20" ht="12.75" hidden="1">
      <c r="A61" s="74" t="s">
        <v>214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>
        <f t="shared" si="15"/>
        <v>0</v>
      </c>
      <c r="R61" s="53"/>
      <c r="S61" s="53"/>
      <c r="T61" s="53"/>
    </row>
    <row r="62" spans="1:20" ht="12.75">
      <c r="A62" s="55" t="s">
        <v>78</v>
      </c>
      <c r="B62" s="55"/>
      <c r="C62" s="55"/>
      <c r="D62" s="55">
        <v>106130</v>
      </c>
      <c r="E62" s="55">
        <f>B62+D62+C62</f>
        <v>106130</v>
      </c>
      <c r="F62" s="55"/>
      <c r="G62" s="55"/>
      <c r="H62" s="55">
        <v>157063</v>
      </c>
      <c r="I62" s="55">
        <f t="shared" si="6"/>
        <v>157063</v>
      </c>
      <c r="J62" s="55"/>
      <c r="K62" s="55"/>
      <c r="L62" s="55">
        <v>157063</v>
      </c>
      <c r="M62" s="55">
        <f t="shared" si="7"/>
        <v>157063</v>
      </c>
      <c r="N62" s="55"/>
      <c r="O62" s="55"/>
      <c r="P62" s="55"/>
      <c r="Q62" s="55">
        <f t="shared" si="15"/>
        <v>0</v>
      </c>
      <c r="R62" s="53">
        <f t="shared" si="2"/>
        <v>0</v>
      </c>
      <c r="S62" s="53">
        <f t="shared" si="3"/>
        <v>0</v>
      </c>
      <c r="T62" s="53">
        <f t="shared" si="4"/>
        <v>0</v>
      </c>
    </row>
    <row r="63" spans="1:20" ht="12.75" hidden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3" t="e">
        <f t="shared" si="2"/>
        <v>#DIV/0!</v>
      </c>
      <c r="S63" s="53" t="e">
        <f t="shared" si="3"/>
        <v>#DIV/0!</v>
      </c>
      <c r="T63" s="53" t="e">
        <f t="shared" si="4"/>
        <v>#DIV/0!</v>
      </c>
    </row>
    <row r="64" spans="1:20" ht="12.75">
      <c r="A64" s="55" t="s">
        <v>83</v>
      </c>
      <c r="B64" s="55"/>
      <c r="C64" s="55"/>
      <c r="D64" s="55">
        <v>16586</v>
      </c>
      <c r="E64" s="55">
        <f>B64+D64+C64</f>
        <v>16586</v>
      </c>
      <c r="F64" s="55"/>
      <c r="G64" s="55"/>
      <c r="H64" s="55">
        <v>19716</v>
      </c>
      <c r="I64" s="55">
        <f t="shared" si="6"/>
        <v>19716</v>
      </c>
      <c r="J64" s="55"/>
      <c r="K64" s="55"/>
      <c r="L64" s="55">
        <v>19166</v>
      </c>
      <c r="M64" s="55">
        <f t="shared" si="7"/>
        <v>19166</v>
      </c>
      <c r="N64" s="55"/>
      <c r="O64" s="55"/>
      <c r="P64" s="55">
        <v>24571</v>
      </c>
      <c r="Q64" s="55">
        <f t="shared" si="15"/>
        <v>24571</v>
      </c>
      <c r="R64" s="53">
        <f t="shared" si="2"/>
        <v>148.1430121789461</v>
      </c>
      <c r="S64" s="53">
        <f t="shared" si="3"/>
        <v>124.62467031852302</v>
      </c>
      <c r="T64" s="53">
        <f t="shared" si="4"/>
        <v>128.20098090368361</v>
      </c>
    </row>
    <row r="65" spans="1:20" ht="12.75" hidden="1">
      <c r="A65" s="74" t="s">
        <v>214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>
        <f t="shared" si="15"/>
        <v>0</v>
      </c>
      <c r="R65" s="53" t="e">
        <f t="shared" si="2"/>
        <v>#DIV/0!</v>
      </c>
      <c r="S65" s="53" t="e">
        <f t="shared" si="3"/>
        <v>#DIV/0!</v>
      </c>
      <c r="T65" s="53" t="e">
        <f t="shared" si="4"/>
        <v>#DIV/0!</v>
      </c>
    </row>
    <row r="66" spans="1:20" ht="27.75" customHeight="1">
      <c r="A66" s="41" t="s">
        <v>276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>
        <v>125817</v>
      </c>
      <c r="Q66" s="55">
        <f t="shared" si="15"/>
        <v>125817</v>
      </c>
      <c r="R66" s="53">
        <v>0</v>
      </c>
      <c r="S66" s="53">
        <v>0</v>
      </c>
      <c r="T66" s="53">
        <v>0</v>
      </c>
    </row>
    <row r="67" spans="1:20" ht="12.75" customHeight="1" hidden="1">
      <c r="A67" s="74" t="s">
        <v>214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>
        <f t="shared" si="15"/>
        <v>0</v>
      </c>
      <c r="R67" s="53"/>
      <c r="S67" s="53"/>
      <c r="T67" s="53"/>
    </row>
    <row r="68" spans="1:20" ht="12.75">
      <c r="A68" s="44" t="s">
        <v>61</v>
      </c>
      <c r="B68" s="44">
        <f>B69+B70+B71+B73+B76+B78</f>
        <v>158211</v>
      </c>
      <c r="C68" s="44">
        <f>C69+C70+C71+C73+C76+C78</f>
        <v>30000</v>
      </c>
      <c r="D68" s="44">
        <f>D69+D70+D71+D73+D76+D78</f>
        <v>136070</v>
      </c>
      <c r="E68" s="44">
        <f>E69+E70+E71+E73+E76+E78</f>
        <v>324281</v>
      </c>
      <c r="F68" s="44">
        <f>F69+F70+F71+F73+F76+F78</f>
        <v>206252</v>
      </c>
      <c r="G68" s="44">
        <f>G69+G70+G71+G73+G76+G78+G75</f>
        <v>6202</v>
      </c>
      <c r="H68" s="44">
        <f>H69+H70+H71+H73+H76+H78</f>
        <v>246858</v>
      </c>
      <c r="I68" s="44">
        <f aca="true" t="shared" si="16" ref="I68:Q68">I69+I70+I71+I73+I76+I78+I75</f>
        <v>459312</v>
      </c>
      <c r="J68" s="44">
        <f t="shared" si="16"/>
        <v>206251</v>
      </c>
      <c r="K68" s="44">
        <f t="shared" si="16"/>
        <v>6202</v>
      </c>
      <c r="L68" s="44">
        <f t="shared" si="16"/>
        <v>152194</v>
      </c>
      <c r="M68" s="44">
        <f t="shared" si="16"/>
        <v>364647</v>
      </c>
      <c r="N68" s="44">
        <f t="shared" si="16"/>
        <v>192510</v>
      </c>
      <c r="O68" s="44">
        <f t="shared" si="16"/>
        <v>0</v>
      </c>
      <c r="P68" s="44">
        <f t="shared" si="16"/>
        <v>215622</v>
      </c>
      <c r="Q68" s="44">
        <f t="shared" si="16"/>
        <v>408132</v>
      </c>
      <c r="R68" s="57">
        <f t="shared" si="2"/>
        <v>125.85751246604025</v>
      </c>
      <c r="S68" s="57">
        <f t="shared" si="3"/>
        <v>88.85724736127078</v>
      </c>
      <c r="T68" s="57">
        <f t="shared" si="4"/>
        <v>111.92523179952119</v>
      </c>
    </row>
    <row r="69" spans="1:20" ht="12.75">
      <c r="A69" s="55" t="s">
        <v>84</v>
      </c>
      <c r="B69" s="55">
        <v>828</v>
      </c>
      <c r="C69" s="55"/>
      <c r="D69" s="55">
        <v>55070</v>
      </c>
      <c r="E69" s="55">
        <f>B69+D69+C69</f>
        <v>55898</v>
      </c>
      <c r="F69" s="55">
        <v>3699</v>
      </c>
      <c r="G69" s="55"/>
      <c r="H69" s="55">
        <v>165433</v>
      </c>
      <c r="I69" s="55">
        <f t="shared" si="6"/>
        <v>169132</v>
      </c>
      <c r="J69" s="55">
        <v>3699</v>
      </c>
      <c r="K69" s="55"/>
      <c r="L69" s="55">
        <v>70825</v>
      </c>
      <c r="M69" s="55">
        <f t="shared" si="7"/>
        <v>74524</v>
      </c>
      <c r="N69" s="55"/>
      <c r="O69" s="55"/>
      <c r="P69" s="55">
        <v>161622</v>
      </c>
      <c r="Q69" s="55">
        <f aca="true" t="shared" si="17" ref="Q69:Q78">SUM(N69:P69)</f>
        <v>161622</v>
      </c>
      <c r="R69" s="53">
        <f t="shared" si="2"/>
        <v>289.13735732942143</v>
      </c>
      <c r="S69" s="53">
        <f t="shared" si="3"/>
        <v>95.55968119575243</v>
      </c>
      <c r="T69" s="53">
        <f t="shared" si="4"/>
        <v>216.8724169395094</v>
      </c>
    </row>
    <row r="70" spans="1:20" ht="12.75" hidden="1">
      <c r="A70" s="55" t="s">
        <v>79</v>
      </c>
      <c r="B70" s="55"/>
      <c r="C70" s="55"/>
      <c r="D70" s="55"/>
      <c r="E70" s="55">
        <f>B70+D70+C70</f>
        <v>0</v>
      </c>
      <c r="F70" s="55"/>
      <c r="G70" s="55"/>
      <c r="H70" s="55"/>
      <c r="I70" s="55">
        <f t="shared" si="6"/>
        <v>0</v>
      </c>
      <c r="J70" s="55"/>
      <c r="K70" s="55"/>
      <c r="L70" s="55"/>
      <c r="M70" s="55">
        <f t="shared" si="7"/>
        <v>0</v>
      </c>
      <c r="N70" s="55"/>
      <c r="O70" s="55"/>
      <c r="P70" s="55"/>
      <c r="Q70" s="55">
        <f t="shared" si="17"/>
        <v>0</v>
      </c>
      <c r="R70" s="53" t="e">
        <f t="shared" si="2"/>
        <v>#DIV/0!</v>
      </c>
      <c r="S70" s="53" t="e">
        <f t="shared" si="3"/>
        <v>#DIV/0!</v>
      </c>
      <c r="T70" s="53" t="e">
        <f t="shared" si="4"/>
        <v>#DIV/0!</v>
      </c>
    </row>
    <row r="71" spans="1:20" ht="12.75" hidden="1">
      <c r="A71" s="55" t="s">
        <v>85</v>
      </c>
      <c r="B71" s="55"/>
      <c r="C71" s="55"/>
      <c r="D71" s="55"/>
      <c r="E71" s="55">
        <f>B71+D71+C71</f>
        <v>0</v>
      </c>
      <c r="F71" s="55"/>
      <c r="G71" s="55"/>
      <c r="H71" s="55"/>
      <c r="I71" s="55">
        <f t="shared" si="6"/>
        <v>0</v>
      </c>
      <c r="J71" s="55"/>
      <c r="K71" s="55"/>
      <c r="L71" s="55"/>
      <c r="M71" s="55">
        <f t="shared" si="7"/>
        <v>0</v>
      </c>
      <c r="N71" s="55"/>
      <c r="O71" s="55"/>
      <c r="P71" s="55"/>
      <c r="Q71" s="55">
        <f t="shared" si="17"/>
        <v>0</v>
      </c>
      <c r="R71" s="53" t="e">
        <f t="shared" si="2"/>
        <v>#DIV/0!</v>
      </c>
      <c r="S71" s="53" t="e">
        <f t="shared" si="3"/>
        <v>#DIV/0!</v>
      </c>
      <c r="T71" s="53" t="e">
        <f t="shared" si="4"/>
        <v>#DIV/0!</v>
      </c>
    </row>
    <row r="72" spans="1:20" ht="12.75">
      <c r="A72" s="74" t="s">
        <v>214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>
        <v>10543</v>
      </c>
      <c r="Q72" s="55">
        <f t="shared" si="17"/>
        <v>10543</v>
      </c>
      <c r="R72" s="53"/>
      <c r="S72" s="53"/>
      <c r="T72" s="53"/>
    </row>
    <row r="73" spans="1:20" ht="12.75">
      <c r="A73" s="55" t="s">
        <v>210</v>
      </c>
      <c r="B73" s="55">
        <v>157383</v>
      </c>
      <c r="C73" s="55">
        <v>30000</v>
      </c>
      <c r="D73" s="55"/>
      <c r="E73" s="55">
        <f>B73+D73+C73</f>
        <v>187383</v>
      </c>
      <c r="F73" s="55">
        <v>176053</v>
      </c>
      <c r="G73" s="55"/>
      <c r="H73" s="55"/>
      <c r="I73" s="55">
        <f t="shared" si="6"/>
        <v>176053</v>
      </c>
      <c r="J73" s="55">
        <v>176053</v>
      </c>
      <c r="K73" s="55"/>
      <c r="L73" s="55"/>
      <c r="M73" s="55">
        <f t="shared" si="7"/>
        <v>176053</v>
      </c>
      <c r="N73" s="55">
        <v>192510</v>
      </c>
      <c r="O73" s="55"/>
      <c r="P73" s="55"/>
      <c r="Q73" s="55">
        <f t="shared" si="17"/>
        <v>192510</v>
      </c>
      <c r="R73" s="53">
        <f t="shared" si="2"/>
        <v>102.73610733097453</v>
      </c>
      <c r="S73" s="53">
        <f t="shared" si="3"/>
        <v>109.3477532334013</v>
      </c>
      <c r="T73" s="53">
        <f t="shared" si="4"/>
        <v>109.3477532334013</v>
      </c>
    </row>
    <row r="74" spans="1:20" ht="12.75">
      <c r="A74" s="74" t="s">
        <v>214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>
        <v>19251</v>
      </c>
      <c r="O74" s="55"/>
      <c r="P74" s="55"/>
      <c r="Q74" s="55">
        <f t="shared" si="17"/>
        <v>19251</v>
      </c>
      <c r="R74" s="53"/>
      <c r="S74" s="53"/>
      <c r="T74" s="53"/>
    </row>
    <row r="75" spans="1:20" ht="12.75">
      <c r="A75" s="55" t="s">
        <v>211</v>
      </c>
      <c r="B75" s="55"/>
      <c r="C75" s="55">
        <v>6000</v>
      </c>
      <c r="D75" s="55"/>
      <c r="E75" s="55">
        <f>B75+D75+C75</f>
        <v>6000</v>
      </c>
      <c r="F75" s="55"/>
      <c r="G75" s="55">
        <v>6202</v>
      </c>
      <c r="H75" s="55"/>
      <c r="I75" s="55">
        <f t="shared" si="6"/>
        <v>6202</v>
      </c>
      <c r="J75" s="55"/>
      <c r="K75" s="55">
        <v>6202</v>
      </c>
      <c r="L75" s="55"/>
      <c r="M75" s="55">
        <f t="shared" si="7"/>
        <v>6202</v>
      </c>
      <c r="N75" s="55"/>
      <c r="O75" s="55"/>
      <c r="P75" s="55"/>
      <c r="Q75" s="55">
        <f t="shared" si="17"/>
        <v>0</v>
      </c>
      <c r="R75" s="53">
        <f t="shared" si="2"/>
        <v>0</v>
      </c>
      <c r="S75" s="53">
        <f t="shared" si="3"/>
        <v>0</v>
      </c>
      <c r="T75" s="53">
        <f t="shared" si="4"/>
        <v>0</v>
      </c>
    </row>
    <row r="76" spans="1:20" ht="12.75">
      <c r="A76" s="55" t="s">
        <v>212</v>
      </c>
      <c r="B76" s="55"/>
      <c r="C76" s="55"/>
      <c r="D76" s="55">
        <v>2000</v>
      </c>
      <c r="E76" s="55">
        <f>B76+D76+C76</f>
        <v>2000</v>
      </c>
      <c r="F76" s="55"/>
      <c r="G76" s="55"/>
      <c r="H76" s="55">
        <v>2330</v>
      </c>
      <c r="I76" s="55">
        <f t="shared" si="6"/>
        <v>2330</v>
      </c>
      <c r="J76" s="55"/>
      <c r="K76" s="55"/>
      <c r="L76" s="55">
        <v>2330</v>
      </c>
      <c r="M76" s="55">
        <f t="shared" si="7"/>
        <v>2330</v>
      </c>
      <c r="N76" s="55"/>
      <c r="O76" s="55"/>
      <c r="P76" s="55">
        <v>2500</v>
      </c>
      <c r="Q76" s="55">
        <f t="shared" si="17"/>
        <v>2500</v>
      </c>
      <c r="R76" s="53">
        <f aca="true" t="shared" si="18" ref="R76:R90">Q76/E76*100</f>
        <v>125</v>
      </c>
      <c r="S76" s="53">
        <f aca="true" t="shared" si="19" ref="S76:S90">Q76/I76*100</f>
        <v>107.29613733905579</v>
      </c>
      <c r="T76" s="53">
        <f aca="true" t="shared" si="20" ref="T76:T90">Q76/M76*100</f>
        <v>107.29613733905579</v>
      </c>
    </row>
    <row r="77" spans="1:20" ht="12.75" hidden="1">
      <c r="A77" s="74" t="s">
        <v>214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3" t="e">
        <f t="shared" si="18"/>
        <v>#DIV/0!</v>
      </c>
      <c r="S77" s="53" t="e">
        <f t="shared" si="19"/>
        <v>#DIV/0!</v>
      </c>
      <c r="T77" s="53" t="e">
        <f t="shared" si="20"/>
        <v>#DIV/0!</v>
      </c>
    </row>
    <row r="78" spans="1:20" ht="12.75">
      <c r="A78" s="55" t="s">
        <v>213</v>
      </c>
      <c r="B78" s="55"/>
      <c r="C78" s="55"/>
      <c r="D78" s="55">
        <v>79000</v>
      </c>
      <c r="E78" s="55">
        <f>B78+D78+C78</f>
        <v>79000</v>
      </c>
      <c r="F78" s="55">
        <v>26500</v>
      </c>
      <c r="G78" s="55"/>
      <c r="H78" s="55">
        <v>79095</v>
      </c>
      <c r="I78" s="55">
        <f t="shared" si="6"/>
        <v>105595</v>
      </c>
      <c r="J78" s="55">
        <v>26499</v>
      </c>
      <c r="K78" s="55"/>
      <c r="L78" s="55">
        <v>79039</v>
      </c>
      <c r="M78" s="55">
        <f t="shared" si="7"/>
        <v>105538</v>
      </c>
      <c r="N78" s="55"/>
      <c r="O78" s="55"/>
      <c r="P78" s="55">
        <v>51500</v>
      </c>
      <c r="Q78" s="55">
        <f t="shared" si="17"/>
        <v>51500</v>
      </c>
      <c r="R78" s="53">
        <f t="shared" si="18"/>
        <v>65.18987341772153</v>
      </c>
      <c r="S78" s="53">
        <f t="shared" si="19"/>
        <v>48.771248638666606</v>
      </c>
      <c r="T78" s="53">
        <f t="shared" si="20"/>
        <v>48.79758949383161</v>
      </c>
    </row>
    <row r="79" spans="1:20" ht="12.75" hidden="1">
      <c r="A79" s="74" t="s">
        <v>214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3" t="e">
        <f t="shared" si="18"/>
        <v>#DIV/0!</v>
      </c>
      <c r="S79" s="53" t="e">
        <f t="shared" si="19"/>
        <v>#DIV/0!</v>
      </c>
      <c r="T79" s="53" t="e">
        <f t="shared" si="20"/>
        <v>#DIV/0!</v>
      </c>
    </row>
    <row r="80" spans="1:20" ht="12.75">
      <c r="A80" s="44" t="s">
        <v>62</v>
      </c>
      <c r="B80" s="44">
        <f>B81+B83+B84+B86+B88</f>
        <v>0</v>
      </c>
      <c r="C80" s="44">
        <f aca="true" t="shared" si="21" ref="C80:P80">C81+C83+C84+C86+C88</f>
        <v>0</v>
      </c>
      <c r="D80" s="44">
        <f t="shared" si="21"/>
        <v>413679</v>
      </c>
      <c r="E80" s="44">
        <f t="shared" si="21"/>
        <v>413679</v>
      </c>
      <c r="F80" s="44">
        <f t="shared" si="21"/>
        <v>101675</v>
      </c>
      <c r="G80" s="44">
        <f t="shared" si="21"/>
        <v>0</v>
      </c>
      <c r="H80" s="44">
        <f t="shared" si="21"/>
        <v>708518</v>
      </c>
      <c r="I80" s="44">
        <f t="shared" si="21"/>
        <v>810193</v>
      </c>
      <c r="J80" s="44">
        <f t="shared" si="21"/>
        <v>156610</v>
      </c>
      <c r="K80" s="44">
        <f t="shared" si="21"/>
        <v>0</v>
      </c>
      <c r="L80" s="44">
        <f t="shared" si="21"/>
        <v>681070</v>
      </c>
      <c r="M80" s="44">
        <f t="shared" si="21"/>
        <v>837680</v>
      </c>
      <c r="N80" s="44">
        <f t="shared" si="21"/>
        <v>0</v>
      </c>
      <c r="O80" s="44">
        <f t="shared" si="21"/>
        <v>0</v>
      </c>
      <c r="P80" s="44">
        <f t="shared" si="21"/>
        <v>359790</v>
      </c>
      <c r="Q80" s="44">
        <f>Q81+Q83+Q84+Q86+Q88</f>
        <v>359790</v>
      </c>
      <c r="R80" s="57">
        <f t="shared" si="18"/>
        <v>86.9732328689636</v>
      </c>
      <c r="S80" s="57">
        <f t="shared" si="19"/>
        <v>44.40793736800984</v>
      </c>
      <c r="T80" s="57">
        <f t="shared" si="20"/>
        <v>42.95076878999141</v>
      </c>
    </row>
    <row r="81" spans="1:20" ht="12.75">
      <c r="A81" s="55" t="s">
        <v>87</v>
      </c>
      <c r="B81" s="55"/>
      <c r="C81" s="55"/>
      <c r="D81" s="55">
        <v>7100</v>
      </c>
      <c r="E81" s="55">
        <f>B81+D81+C81</f>
        <v>7100</v>
      </c>
      <c r="F81" s="55"/>
      <c r="G81" s="55"/>
      <c r="H81" s="55">
        <v>9100</v>
      </c>
      <c r="I81" s="55">
        <f t="shared" si="6"/>
        <v>9100</v>
      </c>
      <c r="J81" s="55"/>
      <c r="K81" s="55"/>
      <c r="L81" s="55">
        <v>7741</v>
      </c>
      <c r="M81" s="55">
        <f t="shared" si="7"/>
        <v>7741</v>
      </c>
      <c r="N81" s="55"/>
      <c r="O81" s="55"/>
      <c r="P81" s="55">
        <v>10300</v>
      </c>
      <c r="Q81" s="55">
        <f>SUM(N81:P81)</f>
        <v>10300</v>
      </c>
      <c r="R81" s="53">
        <f t="shared" si="18"/>
        <v>145.07042253521126</v>
      </c>
      <c r="S81" s="53">
        <f t="shared" si="19"/>
        <v>113.18681318681318</v>
      </c>
      <c r="T81" s="53">
        <f t="shared" si="20"/>
        <v>133.05774447745767</v>
      </c>
    </row>
    <row r="82" spans="1:20" ht="12.75" hidden="1">
      <c r="A82" s="74" t="s">
        <v>214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>
        <f aca="true" t="shared" si="22" ref="Q82:Q89">SUM(N82:P82)</f>
        <v>0</v>
      </c>
      <c r="R82" s="53" t="e">
        <f t="shared" si="18"/>
        <v>#DIV/0!</v>
      </c>
      <c r="S82" s="53" t="e">
        <f t="shared" si="19"/>
        <v>#DIV/0!</v>
      </c>
      <c r="T82" s="53" t="e">
        <f t="shared" si="20"/>
        <v>#DIV/0!</v>
      </c>
    </row>
    <row r="83" spans="1:20" ht="12.75">
      <c r="A83" s="55" t="s">
        <v>86</v>
      </c>
      <c r="B83" s="55"/>
      <c r="C83" s="55"/>
      <c r="D83" s="55"/>
      <c r="E83" s="55">
        <f>B83+D83+C83</f>
        <v>0</v>
      </c>
      <c r="F83" s="55">
        <v>21926</v>
      </c>
      <c r="G83" s="55"/>
      <c r="H83" s="55"/>
      <c r="I83" s="55">
        <f t="shared" si="6"/>
        <v>21926</v>
      </c>
      <c r="J83" s="55">
        <v>21926</v>
      </c>
      <c r="K83" s="55"/>
      <c r="L83" s="55"/>
      <c r="M83" s="55">
        <f t="shared" si="7"/>
        <v>21926</v>
      </c>
      <c r="N83" s="55"/>
      <c r="O83" s="55"/>
      <c r="P83" s="55"/>
      <c r="Q83" s="55">
        <f t="shared" si="22"/>
        <v>0</v>
      </c>
      <c r="R83" s="53">
        <v>0</v>
      </c>
      <c r="S83" s="53">
        <f t="shared" si="19"/>
        <v>0</v>
      </c>
      <c r="T83" s="53">
        <f t="shared" si="20"/>
        <v>0</v>
      </c>
    </row>
    <row r="84" spans="1:20" ht="12.75">
      <c r="A84" s="55" t="s">
        <v>88</v>
      </c>
      <c r="B84" s="55"/>
      <c r="C84" s="55"/>
      <c r="D84" s="55">
        <v>11000</v>
      </c>
      <c r="E84" s="55">
        <f>B84+D84+C84</f>
        <v>11000</v>
      </c>
      <c r="F84" s="55"/>
      <c r="G84" s="55"/>
      <c r="H84" s="55">
        <v>11000</v>
      </c>
      <c r="I84" s="55">
        <f t="shared" si="6"/>
        <v>11000</v>
      </c>
      <c r="J84" s="55"/>
      <c r="K84" s="55"/>
      <c r="L84" s="55">
        <v>7113</v>
      </c>
      <c r="M84" s="55">
        <f t="shared" si="7"/>
        <v>7113</v>
      </c>
      <c r="N84" s="55"/>
      <c r="O84" s="55"/>
      <c r="P84" s="55">
        <v>924</v>
      </c>
      <c r="Q84" s="55">
        <f t="shared" si="22"/>
        <v>924</v>
      </c>
      <c r="R84" s="53">
        <f t="shared" si="18"/>
        <v>8.4</v>
      </c>
      <c r="S84" s="53">
        <f t="shared" si="19"/>
        <v>8.4</v>
      </c>
      <c r="T84" s="53">
        <f t="shared" si="20"/>
        <v>12.99029945170814</v>
      </c>
    </row>
    <row r="85" spans="1:20" ht="12.75" hidden="1">
      <c r="A85" s="74" t="s">
        <v>214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>
        <f t="shared" si="22"/>
        <v>0</v>
      </c>
      <c r="R85" s="53" t="e">
        <f t="shared" si="18"/>
        <v>#DIV/0!</v>
      </c>
      <c r="S85" s="53" t="e">
        <f t="shared" si="19"/>
        <v>#DIV/0!</v>
      </c>
      <c r="T85" s="53" t="e">
        <f t="shared" si="20"/>
        <v>#DIV/0!</v>
      </c>
    </row>
    <row r="86" spans="1:20" ht="12.75">
      <c r="A86" s="55" t="s">
        <v>89</v>
      </c>
      <c r="B86" s="55"/>
      <c r="C86" s="55"/>
      <c r="D86" s="55">
        <v>369579</v>
      </c>
      <c r="E86" s="55">
        <f>B86+D86+C86</f>
        <v>369579</v>
      </c>
      <c r="F86" s="55">
        <v>69236</v>
      </c>
      <c r="G86" s="55"/>
      <c r="H86" s="55">
        <v>650418</v>
      </c>
      <c r="I86" s="55">
        <f t="shared" si="6"/>
        <v>719654</v>
      </c>
      <c r="J86" s="55">
        <v>119061</v>
      </c>
      <c r="K86" s="55"/>
      <c r="L86" s="55">
        <v>629315</v>
      </c>
      <c r="M86" s="55">
        <f t="shared" si="7"/>
        <v>748376</v>
      </c>
      <c r="N86" s="55"/>
      <c r="O86" s="55"/>
      <c r="P86" s="55">
        <v>310200</v>
      </c>
      <c r="Q86" s="55">
        <f t="shared" si="22"/>
        <v>310200</v>
      </c>
      <c r="R86" s="53">
        <f t="shared" si="18"/>
        <v>83.93334036836508</v>
      </c>
      <c r="S86" s="53">
        <f t="shared" si="19"/>
        <v>43.104047222693126</v>
      </c>
      <c r="T86" s="53">
        <f t="shared" si="20"/>
        <v>41.44975253081339</v>
      </c>
    </row>
    <row r="87" spans="1:20" ht="12.75">
      <c r="A87" s="74" t="s">
        <v>214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>
        <v>31020</v>
      </c>
      <c r="Q87" s="55">
        <f t="shared" si="22"/>
        <v>31020</v>
      </c>
      <c r="R87" s="53"/>
      <c r="S87" s="53"/>
      <c r="T87" s="53"/>
    </row>
    <row r="88" spans="1:20" ht="12.75">
      <c r="A88" s="55" t="s">
        <v>90</v>
      </c>
      <c r="B88" s="55"/>
      <c r="C88" s="55"/>
      <c r="D88" s="55">
        <v>26000</v>
      </c>
      <c r="E88" s="55">
        <f>B88+D88+C88</f>
        <v>26000</v>
      </c>
      <c r="F88" s="55">
        <v>10513</v>
      </c>
      <c r="G88" s="55"/>
      <c r="H88" s="55">
        <v>38000</v>
      </c>
      <c r="I88" s="55">
        <f t="shared" si="6"/>
        <v>48513</v>
      </c>
      <c r="J88" s="55">
        <v>15623</v>
      </c>
      <c r="K88" s="55"/>
      <c r="L88" s="55">
        <v>36901</v>
      </c>
      <c r="M88" s="55">
        <f t="shared" si="7"/>
        <v>52524</v>
      </c>
      <c r="N88" s="55"/>
      <c r="O88" s="55"/>
      <c r="P88" s="55">
        <v>38366</v>
      </c>
      <c r="Q88" s="55">
        <f t="shared" si="22"/>
        <v>38366</v>
      </c>
      <c r="R88" s="53">
        <f t="shared" si="18"/>
        <v>147.56153846153845</v>
      </c>
      <c r="S88" s="53">
        <f t="shared" si="19"/>
        <v>79.08395687753797</v>
      </c>
      <c r="T88" s="53">
        <f t="shared" si="20"/>
        <v>73.04470337369582</v>
      </c>
    </row>
    <row r="89" spans="1:20" ht="0.75" customHeight="1">
      <c r="A89" s="74" t="s">
        <v>214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>
        <f t="shared" si="22"/>
        <v>0</v>
      </c>
      <c r="R89" s="53" t="e">
        <f t="shared" si="18"/>
        <v>#DIV/0!</v>
      </c>
      <c r="S89" s="53" t="e">
        <f t="shared" si="19"/>
        <v>#DIV/0!</v>
      </c>
      <c r="T89" s="53" t="e">
        <f t="shared" si="20"/>
        <v>#DIV/0!</v>
      </c>
    </row>
    <row r="90" spans="1:20" ht="12.75">
      <c r="A90" s="45" t="s">
        <v>29</v>
      </c>
      <c r="B90" s="44">
        <f aca="true" t="shared" si="23" ref="B90:Q90">B9+B16+B32+B36+B54+B68+B80+B26</f>
        <v>1266261</v>
      </c>
      <c r="C90" s="44">
        <f t="shared" si="23"/>
        <v>133533</v>
      </c>
      <c r="D90" s="44">
        <f t="shared" si="23"/>
        <v>2358562</v>
      </c>
      <c r="E90" s="44">
        <f t="shared" si="23"/>
        <v>3758356</v>
      </c>
      <c r="F90" s="44">
        <f t="shared" si="23"/>
        <v>1785573</v>
      </c>
      <c r="G90" s="44">
        <f t="shared" si="23"/>
        <v>149191</v>
      </c>
      <c r="H90" s="44">
        <f t="shared" si="23"/>
        <v>4278779</v>
      </c>
      <c r="I90" s="44">
        <f t="shared" si="23"/>
        <v>6213543</v>
      </c>
      <c r="J90" s="44">
        <f t="shared" si="23"/>
        <v>1595162</v>
      </c>
      <c r="K90" s="44">
        <f t="shared" si="23"/>
        <v>148805</v>
      </c>
      <c r="L90" s="44">
        <f t="shared" si="23"/>
        <v>3547006</v>
      </c>
      <c r="M90" s="44">
        <f t="shared" si="23"/>
        <v>5290973</v>
      </c>
      <c r="N90" s="44">
        <f>N9+N16+N32+N36+N54+N68+N80+N26</f>
        <v>1556369</v>
      </c>
      <c r="O90" s="44">
        <f t="shared" si="23"/>
        <v>12274</v>
      </c>
      <c r="P90" s="44">
        <f t="shared" si="23"/>
        <v>2896057</v>
      </c>
      <c r="Q90" s="44">
        <f t="shared" si="23"/>
        <v>4464700</v>
      </c>
      <c r="R90" s="57">
        <f t="shared" si="18"/>
        <v>118.79396204084978</v>
      </c>
      <c r="S90" s="57">
        <f t="shared" si="19"/>
        <v>71.85433495833215</v>
      </c>
      <c r="T90" s="57">
        <f t="shared" si="20"/>
        <v>84.38334499155448</v>
      </c>
    </row>
    <row r="91" spans="1:20" ht="12.75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3"/>
      <c r="S91" s="53"/>
      <c r="T91" s="53"/>
    </row>
    <row r="92" spans="1:20" s="58" customFormat="1" ht="12.75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3"/>
      <c r="S92" s="53"/>
      <c r="T92" s="53"/>
    </row>
    <row r="93" spans="1:20" ht="12.75" hidden="1">
      <c r="A93" s="4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54"/>
      <c r="S93" s="54"/>
      <c r="T93" s="57"/>
    </row>
    <row r="95" spans="1:17" ht="12.75" hidden="1">
      <c r="A95" s="23" t="s">
        <v>277</v>
      </c>
      <c r="N95" s="23">
        <f>N12+N15+N18+N20+N22+N24+N29+N35+N39+N42+N44+N51+N53+N56+N58+N61+N72+N74+N87</f>
        <v>149734</v>
      </c>
      <c r="O95" s="23">
        <f>O12+O15+O18+O20+O22+O24+O29+O35+O39+O42+O44+O51+O53+O56+O58+O61+O72+O74+O87</f>
        <v>0</v>
      </c>
      <c r="P95" s="23">
        <f>P12+P15+P18+P20+P22+P24+P29+P35+P39+P42+P44+P51+P53+P56+P58+P61+P72+P74+P87</f>
        <v>82819</v>
      </c>
      <c r="Q95" s="23">
        <f>Q12+Q15+Q18+Q20+Q22+Q24+Q29+Q35+Q39+Q42+Q44+Q51+Q53+Q56+Q58+Q61+Q72+Q74+Q87</f>
        <v>232553</v>
      </c>
    </row>
    <row r="102" spans="1:20" ht="12.75">
      <c r="A102" t="s">
        <v>34</v>
      </c>
      <c r="B102"/>
      <c r="C102"/>
      <c r="D102"/>
      <c r="F102"/>
      <c r="H102"/>
      <c r="I102"/>
      <c r="J102"/>
      <c r="K102"/>
      <c r="L102"/>
      <c r="M102"/>
      <c r="N102" t="s">
        <v>27</v>
      </c>
      <c r="O102"/>
      <c r="P102"/>
      <c r="Q102"/>
      <c r="R102"/>
      <c r="S102"/>
      <c r="T102"/>
    </row>
    <row r="103" spans="1:20" ht="12.75">
      <c r="A103" t="s">
        <v>99</v>
      </c>
      <c r="B103"/>
      <c r="C103"/>
      <c r="D103"/>
      <c r="F103"/>
      <c r="H103"/>
      <c r="I103"/>
      <c r="J103"/>
      <c r="K103"/>
      <c r="L103"/>
      <c r="M103"/>
      <c r="N103" t="s">
        <v>33</v>
      </c>
      <c r="O103"/>
      <c r="P103"/>
      <c r="Q103"/>
      <c r="R103"/>
      <c r="S103"/>
      <c r="T103"/>
    </row>
  </sheetData>
  <mergeCells count="7">
    <mergeCell ref="A3:T3"/>
    <mergeCell ref="A4:T4"/>
    <mergeCell ref="A6:A7"/>
    <mergeCell ref="B6:E6"/>
    <mergeCell ref="F6:I6"/>
    <mergeCell ref="J6:M6"/>
    <mergeCell ref="N6:Q6"/>
  </mergeCells>
  <printOptions/>
  <pageMargins left="0.1968503937007874" right="0.07874015748031496" top="0.3937007874015748" bottom="0.2755905511811024" header="0" footer="0"/>
  <pageSetup horizontalDpi="600" verticalDpi="600" orientation="landscape" paperSize="9" scale="72" r:id="rId1"/>
  <headerFooter alignWithMargins="0">
    <oddFooter>&amp;CСтр.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G19" sqref="G19"/>
    </sheetView>
  </sheetViews>
  <sheetFormatPr defaultColWidth="9.140625" defaultRowHeight="12.75"/>
  <cols>
    <col min="1" max="1" width="74.8515625" style="71" customWidth="1"/>
    <col min="2" max="2" width="15.140625" style="71" customWidth="1"/>
    <col min="3" max="3" width="0" style="71" hidden="1" customWidth="1"/>
    <col min="4" max="16384" width="9.140625" style="71" customWidth="1"/>
  </cols>
  <sheetData>
    <row r="1" spans="1:2" ht="12.75">
      <c r="A1" s="98" t="s">
        <v>274</v>
      </c>
      <c r="B1" s="98"/>
    </row>
    <row r="4" spans="1:2" ht="15.75">
      <c r="A4" s="96" t="s">
        <v>201</v>
      </c>
      <c r="B4" s="96"/>
    </row>
    <row r="5" spans="1:2" ht="12.75">
      <c r="A5" s="97" t="s">
        <v>202</v>
      </c>
      <c r="B5" s="97"/>
    </row>
    <row r="6" spans="1:2" ht="12.75">
      <c r="A6" s="97" t="s">
        <v>203</v>
      </c>
      <c r="B6" s="97"/>
    </row>
    <row r="9" spans="1:3" s="1" customFormat="1" ht="12.75">
      <c r="A9" s="12" t="s">
        <v>178</v>
      </c>
      <c r="B9" s="26" t="s">
        <v>222</v>
      </c>
      <c r="C9" s="12" t="s">
        <v>175</v>
      </c>
    </row>
    <row r="10" spans="1:3" ht="12.75">
      <c r="A10" s="62" t="s">
        <v>196</v>
      </c>
      <c r="B10" s="62">
        <v>942481</v>
      </c>
      <c r="C10" s="62">
        <v>43826</v>
      </c>
    </row>
    <row r="11" spans="1:3" ht="12.75">
      <c r="A11" s="62" t="s">
        <v>176</v>
      </c>
      <c r="B11" s="62">
        <v>942481</v>
      </c>
      <c r="C11" s="62">
        <v>43826</v>
      </c>
    </row>
    <row r="12" spans="1:3" ht="13.5" customHeight="1">
      <c r="A12" s="61" t="s">
        <v>197</v>
      </c>
      <c r="B12" s="62">
        <v>-20909</v>
      </c>
      <c r="C12" s="62">
        <v>-8756</v>
      </c>
    </row>
    <row r="13" spans="1:3" ht="12.75">
      <c r="A13" s="62" t="s">
        <v>198</v>
      </c>
      <c r="B13" s="62">
        <v>-20909</v>
      </c>
      <c r="C13" s="62">
        <v>-8756</v>
      </c>
    </row>
    <row r="14" spans="1:3" ht="12.75">
      <c r="A14" s="62" t="s">
        <v>199</v>
      </c>
      <c r="B14" s="62">
        <v>0</v>
      </c>
      <c r="C14" s="62">
        <v>1</v>
      </c>
    </row>
    <row r="15" spans="1:3" ht="12.75">
      <c r="A15" s="62" t="s">
        <v>200</v>
      </c>
      <c r="B15" s="62"/>
      <c r="C15" s="62">
        <v>1</v>
      </c>
    </row>
    <row r="16" spans="1:3" s="1" customFormat="1" ht="12.75">
      <c r="A16" s="12" t="s">
        <v>29</v>
      </c>
      <c r="B16" s="12">
        <v>921572</v>
      </c>
      <c r="C16" s="12">
        <v>35071</v>
      </c>
    </row>
    <row r="18" spans="1:3" s="1" customFormat="1" ht="12.75">
      <c r="A18" s="12" t="s">
        <v>177</v>
      </c>
      <c r="B18" s="12"/>
      <c r="C18" s="12"/>
    </row>
    <row r="19" spans="1:3" ht="12.75">
      <c r="A19" s="62" t="s">
        <v>179</v>
      </c>
      <c r="B19" s="62"/>
      <c r="C19" s="62">
        <v>9583</v>
      </c>
    </row>
    <row r="20" spans="1:3" ht="12.75">
      <c r="A20" s="62" t="s">
        <v>180</v>
      </c>
      <c r="B20" s="62"/>
      <c r="C20" s="62">
        <v>9583</v>
      </c>
    </row>
    <row r="21" spans="1:3" ht="12.75">
      <c r="A21" s="62" t="s">
        <v>181</v>
      </c>
      <c r="B21" s="62">
        <v>6982</v>
      </c>
      <c r="C21" s="62">
        <v>12313</v>
      </c>
    </row>
    <row r="22" spans="1:3" ht="12.75">
      <c r="A22" s="62" t="s">
        <v>182</v>
      </c>
      <c r="B22" s="62">
        <v>6982</v>
      </c>
      <c r="C22" s="62">
        <v>12313</v>
      </c>
    </row>
    <row r="23" spans="1:3" ht="12.75">
      <c r="A23" s="62" t="s">
        <v>183</v>
      </c>
      <c r="B23" s="62">
        <v>1718</v>
      </c>
      <c r="C23" s="62">
        <v>2541</v>
      </c>
    </row>
    <row r="24" spans="1:3" ht="12.75">
      <c r="A24" s="62" t="s">
        <v>184</v>
      </c>
      <c r="B24" s="62">
        <v>1234</v>
      </c>
      <c r="C24" s="62">
        <v>1585</v>
      </c>
    </row>
    <row r="25" spans="1:3" ht="12.75">
      <c r="A25" s="62" t="s">
        <v>185</v>
      </c>
      <c r="B25" s="62">
        <v>188</v>
      </c>
      <c r="C25" s="62">
        <v>851</v>
      </c>
    </row>
    <row r="26" spans="1:3" ht="12.75">
      <c r="A26" s="62" t="s">
        <v>186</v>
      </c>
      <c r="B26" s="62">
        <v>296</v>
      </c>
      <c r="C26" s="62">
        <v>105</v>
      </c>
    </row>
    <row r="27" spans="1:3" ht="12.75">
      <c r="A27" s="62" t="s">
        <v>187</v>
      </c>
      <c r="B27" s="62">
        <v>33199</v>
      </c>
      <c r="C27" s="62">
        <v>10634</v>
      </c>
    </row>
    <row r="28" spans="1:3" ht="12.75">
      <c r="A28" s="62" t="s">
        <v>190</v>
      </c>
      <c r="B28" s="62"/>
      <c r="C28" s="62">
        <v>2700</v>
      </c>
    </row>
    <row r="29" spans="1:3" ht="12.75" customHeight="1">
      <c r="A29" s="62" t="s">
        <v>188</v>
      </c>
      <c r="B29" s="62"/>
      <c r="C29" s="62">
        <v>1956</v>
      </c>
    </row>
    <row r="30" spans="1:3" ht="12.75">
      <c r="A30" s="62" t="s">
        <v>189</v>
      </c>
      <c r="B30" s="62"/>
      <c r="C30" s="62">
        <v>600</v>
      </c>
    </row>
    <row r="31" spans="1:3" ht="12.75">
      <c r="A31" s="62" t="s">
        <v>191</v>
      </c>
      <c r="B31" s="62">
        <v>33199</v>
      </c>
      <c r="C31" s="62">
        <v>1556</v>
      </c>
    </row>
    <row r="32" spans="1:3" ht="12.75">
      <c r="A32" s="62" t="s">
        <v>192</v>
      </c>
      <c r="B32" s="62"/>
      <c r="C32" s="62">
        <v>908</v>
      </c>
    </row>
    <row r="33" spans="1:3" ht="12.75">
      <c r="A33" s="62" t="s">
        <v>193</v>
      </c>
      <c r="B33" s="62"/>
      <c r="C33" s="62">
        <v>2914</v>
      </c>
    </row>
    <row r="34" spans="1:3" ht="12.75">
      <c r="A34" s="62" t="s">
        <v>195</v>
      </c>
      <c r="B34" s="62">
        <v>872092</v>
      </c>
      <c r="C34" s="62"/>
    </row>
    <row r="35" spans="1:3" ht="12.75">
      <c r="A35" s="62" t="s">
        <v>194</v>
      </c>
      <c r="B35" s="62">
        <v>7581</v>
      </c>
      <c r="C35" s="62"/>
    </row>
    <row r="36" spans="1:3" s="1" customFormat="1" ht="12.75">
      <c r="A36" s="12" t="s">
        <v>29</v>
      </c>
      <c r="B36" s="12">
        <v>921572</v>
      </c>
      <c r="C36" s="12">
        <v>35071</v>
      </c>
    </row>
    <row r="43" spans="1:13" ht="12.75">
      <c r="A43" t="s">
        <v>250</v>
      </c>
      <c r="B43"/>
      <c r="C43"/>
      <c r="D43"/>
      <c r="E43"/>
      <c r="F43"/>
      <c r="G43" s="23"/>
      <c r="H43"/>
      <c r="I43"/>
      <c r="J43"/>
      <c r="K43"/>
      <c r="L43"/>
      <c r="M43"/>
    </row>
    <row r="44" spans="1:17" ht="12.75">
      <c r="A44" t="s">
        <v>251</v>
      </c>
      <c r="B44"/>
      <c r="C44"/>
      <c r="D44"/>
      <c r="E44"/>
      <c r="F44"/>
      <c r="G44" s="23"/>
      <c r="H44"/>
      <c r="I44"/>
      <c r="J44"/>
      <c r="K44"/>
      <c r="L44"/>
      <c r="M44"/>
      <c r="O44"/>
      <c r="P44"/>
      <c r="Q44"/>
    </row>
    <row r="48" spans="1:4" ht="12.75">
      <c r="A48" t="s">
        <v>252</v>
      </c>
      <c r="B48"/>
      <c r="C48"/>
      <c r="D48"/>
    </row>
    <row r="49" ht="12.75">
      <c r="A49" t="s">
        <v>253</v>
      </c>
    </row>
  </sheetData>
  <mergeCells count="4">
    <mergeCell ref="A4:B4"/>
    <mergeCell ref="A5:B5"/>
    <mergeCell ref="A6:B6"/>
    <mergeCell ref="A1:B1"/>
  </mergeCells>
  <printOptions/>
  <pageMargins left="1.1811023622047245" right="0.75" top="0.3937007874015748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2" sqref="A2"/>
    </sheetView>
  </sheetViews>
  <sheetFormatPr defaultColWidth="9.140625" defaultRowHeight="12.75"/>
  <cols>
    <col min="1" max="1" width="61.421875" style="71" customWidth="1"/>
    <col min="2" max="2" width="0" style="71" hidden="1" customWidth="1"/>
    <col min="3" max="16384" width="9.140625" style="71" customWidth="1"/>
  </cols>
  <sheetData>
    <row r="1" spans="1:3" ht="12.75">
      <c r="A1" s="98" t="s">
        <v>273</v>
      </c>
      <c r="B1" s="98"/>
      <c r="C1" s="98"/>
    </row>
    <row r="4" spans="1:3" ht="15.75">
      <c r="A4" s="96" t="s">
        <v>201</v>
      </c>
      <c r="B4" s="96"/>
      <c r="C4" s="96"/>
    </row>
    <row r="5" spans="1:3" ht="12.75">
      <c r="A5" s="97" t="s">
        <v>202</v>
      </c>
      <c r="B5" s="97"/>
      <c r="C5" s="97"/>
    </row>
    <row r="6" spans="1:3" ht="12.75">
      <c r="A6" s="97" t="s">
        <v>204</v>
      </c>
      <c r="B6" s="97"/>
      <c r="C6" s="97"/>
    </row>
    <row r="9" spans="1:3" ht="12.75">
      <c r="A9" s="12" t="s">
        <v>178</v>
      </c>
      <c r="B9" s="62" t="s">
        <v>174</v>
      </c>
      <c r="C9" s="62" t="s">
        <v>222</v>
      </c>
    </row>
    <row r="10" spans="1:3" ht="12.75">
      <c r="A10" s="62" t="s">
        <v>271</v>
      </c>
      <c r="B10" s="62"/>
      <c r="C10" s="62">
        <v>4596</v>
      </c>
    </row>
    <row r="11" spans="1:3" ht="12.75">
      <c r="A11" s="62" t="s">
        <v>272</v>
      </c>
      <c r="B11" s="62"/>
      <c r="C11" s="62">
        <v>4596</v>
      </c>
    </row>
    <row r="12" spans="1:3" ht="12.75">
      <c r="A12" s="62" t="s">
        <v>196</v>
      </c>
      <c r="B12" s="62">
        <v>942481</v>
      </c>
      <c r="C12" s="62">
        <v>39230</v>
      </c>
    </row>
    <row r="13" spans="1:3" ht="12.75">
      <c r="A13" s="62" t="s">
        <v>176</v>
      </c>
      <c r="B13" s="62">
        <v>942481</v>
      </c>
      <c r="C13" s="62">
        <v>39230</v>
      </c>
    </row>
    <row r="14" spans="1:3" ht="25.5">
      <c r="A14" s="61" t="s">
        <v>197</v>
      </c>
      <c r="B14" s="62">
        <v>-20909</v>
      </c>
      <c r="C14" s="62">
        <v>-8756</v>
      </c>
    </row>
    <row r="15" spans="1:3" ht="12.75">
      <c r="A15" s="62" t="s">
        <v>198</v>
      </c>
      <c r="B15" s="62">
        <v>-20909</v>
      </c>
      <c r="C15" s="62">
        <v>-8756</v>
      </c>
    </row>
    <row r="16" spans="1:3" ht="12.75">
      <c r="A16" s="62" t="s">
        <v>199</v>
      </c>
      <c r="B16" s="62">
        <v>0</v>
      </c>
      <c r="C16" s="62">
        <v>1</v>
      </c>
    </row>
    <row r="17" spans="1:3" ht="12.75">
      <c r="A17" s="62" t="s">
        <v>200</v>
      </c>
      <c r="B17" s="62"/>
      <c r="C17" s="62">
        <v>1</v>
      </c>
    </row>
    <row r="18" spans="1:3" s="1" customFormat="1" ht="12.75">
      <c r="A18" s="12" t="s">
        <v>29</v>
      </c>
      <c r="B18" s="12">
        <v>921572</v>
      </c>
      <c r="C18" s="12">
        <v>35071</v>
      </c>
    </row>
    <row r="20" spans="1:3" ht="12.75">
      <c r="A20" s="12" t="s">
        <v>177</v>
      </c>
      <c r="B20" s="62"/>
      <c r="C20" s="62"/>
    </row>
    <row r="21" spans="1:3" ht="12.75">
      <c r="A21" s="62" t="s">
        <v>179</v>
      </c>
      <c r="B21" s="62"/>
      <c r="C21" s="62">
        <v>9583</v>
      </c>
    </row>
    <row r="22" spans="1:3" ht="12.75">
      <c r="A22" s="62" t="s">
        <v>180</v>
      </c>
      <c r="B22" s="62"/>
      <c r="C22" s="62">
        <v>9583</v>
      </c>
    </row>
    <row r="23" spans="1:3" ht="12.75">
      <c r="A23" s="62" t="s">
        <v>181</v>
      </c>
      <c r="B23" s="62">
        <v>6982</v>
      </c>
      <c r="C23" s="62">
        <v>12313</v>
      </c>
    </row>
    <row r="24" spans="1:3" ht="12.75">
      <c r="A24" s="62" t="s">
        <v>182</v>
      </c>
      <c r="B24" s="62">
        <v>6982</v>
      </c>
      <c r="C24" s="62">
        <v>12313</v>
      </c>
    </row>
    <row r="25" spans="1:3" ht="12.75">
      <c r="A25" s="62" t="s">
        <v>183</v>
      </c>
      <c r="B25" s="62">
        <v>1718</v>
      </c>
      <c r="C25" s="62">
        <v>2541</v>
      </c>
    </row>
    <row r="26" spans="1:3" ht="12.75">
      <c r="A26" s="62" t="s">
        <v>184</v>
      </c>
      <c r="B26" s="62">
        <v>1234</v>
      </c>
      <c r="C26" s="62">
        <v>1585</v>
      </c>
    </row>
    <row r="27" spans="1:3" ht="12.75">
      <c r="A27" s="62" t="s">
        <v>185</v>
      </c>
      <c r="B27" s="62">
        <v>188</v>
      </c>
      <c r="C27" s="62">
        <v>851</v>
      </c>
    </row>
    <row r="28" spans="1:3" ht="12.75">
      <c r="A28" s="62" t="s">
        <v>186</v>
      </c>
      <c r="B28" s="62">
        <v>296</v>
      </c>
      <c r="C28" s="62">
        <v>105</v>
      </c>
    </row>
    <row r="29" spans="1:3" ht="12.75">
      <c r="A29" s="62" t="s">
        <v>187</v>
      </c>
      <c r="B29" s="62">
        <v>33199</v>
      </c>
      <c r="C29" s="62">
        <v>10634</v>
      </c>
    </row>
    <row r="30" spans="1:3" ht="12.75">
      <c r="A30" s="62" t="s">
        <v>190</v>
      </c>
      <c r="B30" s="62"/>
      <c r="C30" s="62">
        <v>2700</v>
      </c>
    </row>
    <row r="31" spans="1:3" ht="12.75" customHeight="1">
      <c r="A31" s="62" t="s">
        <v>188</v>
      </c>
      <c r="B31" s="62"/>
      <c r="C31" s="62">
        <v>1956</v>
      </c>
    </row>
    <row r="32" spans="1:3" ht="12.75">
      <c r="A32" s="62" t="s">
        <v>189</v>
      </c>
      <c r="B32" s="62"/>
      <c r="C32" s="62">
        <v>600</v>
      </c>
    </row>
    <row r="33" spans="1:3" ht="12.75">
      <c r="A33" s="62" t="s">
        <v>191</v>
      </c>
      <c r="B33" s="62">
        <v>33199</v>
      </c>
      <c r="C33" s="62">
        <v>1556</v>
      </c>
    </row>
    <row r="34" spans="1:3" ht="12.75">
      <c r="A34" s="62" t="s">
        <v>192</v>
      </c>
      <c r="B34" s="62"/>
      <c r="C34" s="62">
        <v>908</v>
      </c>
    </row>
    <row r="35" spans="1:3" ht="12.75">
      <c r="A35" s="62" t="s">
        <v>193</v>
      </c>
      <c r="B35" s="62"/>
      <c r="C35" s="62">
        <v>2914</v>
      </c>
    </row>
    <row r="36" spans="1:3" ht="12.75">
      <c r="A36" s="62" t="s">
        <v>195</v>
      </c>
      <c r="B36" s="62">
        <v>872092</v>
      </c>
      <c r="C36" s="62"/>
    </row>
    <row r="37" spans="1:3" ht="12.75">
      <c r="A37" s="62" t="s">
        <v>194</v>
      </c>
      <c r="B37" s="62">
        <v>7581</v>
      </c>
      <c r="C37" s="62"/>
    </row>
    <row r="38" spans="1:3" s="1" customFormat="1" ht="12.75">
      <c r="A38" s="12" t="s">
        <v>29</v>
      </c>
      <c r="B38" s="12">
        <v>921572</v>
      </c>
      <c r="C38" s="12">
        <v>35071</v>
      </c>
    </row>
    <row r="46" spans="1:13" ht="12.75">
      <c r="A46" t="s">
        <v>250</v>
      </c>
      <c r="B46"/>
      <c r="C46"/>
      <c r="D46"/>
      <c r="E46"/>
      <c r="F46"/>
      <c r="G46" s="23"/>
      <c r="H46"/>
      <c r="I46"/>
      <c r="J46"/>
      <c r="K46"/>
      <c r="L46"/>
      <c r="M46"/>
    </row>
    <row r="47" spans="1:17" ht="12.75">
      <c r="A47" t="s">
        <v>251</v>
      </c>
      <c r="B47"/>
      <c r="C47"/>
      <c r="D47"/>
      <c r="E47"/>
      <c r="F47"/>
      <c r="G47" s="23"/>
      <c r="H47"/>
      <c r="I47"/>
      <c r="J47"/>
      <c r="K47"/>
      <c r="L47"/>
      <c r="M47"/>
      <c r="O47"/>
      <c r="P47"/>
      <c r="Q47"/>
    </row>
    <row r="51" spans="1:4" ht="12.75">
      <c r="A51" t="s">
        <v>252</v>
      </c>
      <c r="B51"/>
      <c r="C51"/>
      <c r="D51"/>
    </row>
    <row r="52" ht="12.75">
      <c r="A52" t="s">
        <v>253</v>
      </c>
    </row>
  </sheetData>
  <mergeCells count="4">
    <mergeCell ref="A4:C4"/>
    <mergeCell ref="A5:C5"/>
    <mergeCell ref="A6:C6"/>
    <mergeCell ref="A1:C1"/>
  </mergeCells>
  <printOptions/>
  <pageMargins left="1.1811023622047245" right="0.75" top="0.3937007874015748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9">
      <selection activeCell="A50" sqref="A50:B51"/>
    </sheetView>
  </sheetViews>
  <sheetFormatPr defaultColWidth="9.140625" defaultRowHeight="12.75"/>
  <cols>
    <col min="1" max="1" width="73.57421875" style="0" customWidth="1"/>
    <col min="2" max="2" width="11.7109375" style="0" customWidth="1"/>
  </cols>
  <sheetData>
    <row r="1" ht="12.75">
      <c r="A1" t="s">
        <v>275</v>
      </c>
    </row>
    <row r="2" ht="12.75">
      <c r="A2" t="s">
        <v>218</v>
      </c>
    </row>
    <row r="7" spans="1:2" ht="15.75">
      <c r="A7" s="96" t="s">
        <v>255</v>
      </c>
      <c r="B7" s="99"/>
    </row>
    <row r="8" spans="1:2" ht="12.75">
      <c r="A8" s="78"/>
      <c r="B8" s="11"/>
    </row>
    <row r="9" spans="1:2" ht="12.75">
      <c r="A9" s="97" t="s">
        <v>247</v>
      </c>
      <c r="B9" s="97"/>
    </row>
    <row r="10" spans="1:2" ht="12.75">
      <c r="A10" s="97" t="s">
        <v>219</v>
      </c>
      <c r="B10" s="97"/>
    </row>
    <row r="11" spans="1:2" ht="12.75">
      <c r="A11" s="97" t="s">
        <v>220</v>
      </c>
      <c r="B11" s="97"/>
    </row>
    <row r="12" ht="12.75">
      <c r="A12" s="11"/>
    </row>
    <row r="14" spans="1:2" ht="12.75">
      <c r="A14" s="26" t="s">
        <v>221</v>
      </c>
      <c r="B14" s="26" t="s">
        <v>222</v>
      </c>
    </row>
    <row r="15" spans="1:2" s="1" customFormat="1" ht="12.75">
      <c r="A15" s="12" t="s">
        <v>223</v>
      </c>
      <c r="B15" s="12"/>
    </row>
    <row r="16" spans="1:2" ht="12.75">
      <c r="A16" s="14" t="s">
        <v>249</v>
      </c>
      <c r="B16" s="14">
        <v>79</v>
      </c>
    </row>
    <row r="17" spans="1:2" ht="12.75">
      <c r="A17" s="14" t="s">
        <v>224</v>
      </c>
      <c r="B17" s="14"/>
    </row>
    <row r="18" spans="1:2" ht="12.75">
      <c r="A18" s="14" t="s">
        <v>225</v>
      </c>
      <c r="B18" s="14"/>
    </row>
    <row r="19" spans="1:2" ht="12.75">
      <c r="A19" s="14" t="s">
        <v>226</v>
      </c>
      <c r="B19" s="14"/>
    </row>
    <row r="20" spans="1:2" ht="12.75">
      <c r="A20" s="14" t="s">
        <v>227</v>
      </c>
      <c r="B20" s="14"/>
    </row>
    <row r="21" spans="1:2" ht="12.75">
      <c r="A21" s="14" t="s">
        <v>228</v>
      </c>
      <c r="B21" s="14"/>
    </row>
    <row r="22" spans="1:2" ht="12.75">
      <c r="A22" s="14" t="s">
        <v>229</v>
      </c>
      <c r="B22" s="14"/>
    </row>
    <row r="23" spans="1:2" ht="12.75">
      <c r="A23" s="12" t="s">
        <v>230</v>
      </c>
      <c r="B23" s="12">
        <v>79</v>
      </c>
    </row>
    <row r="24" spans="1:2" ht="12.75">
      <c r="A24" s="12" t="s">
        <v>231</v>
      </c>
      <c r="B24" s="14">
        <v>0</v>
      </c>
    </row>
    <row r="25" spans="1:2" ht="12.75">
      <c r="A25" s="14" t="s">
        <v>232</v>
      </c>
      <c r="B25" s="14"/>
    </row>
    <row r="26" spans="1:2" ht="12.75">
      <c r="A26" s="14" t="s">
        <v>233</v>
      </c>
      <c r="B26" s="14"/>
    </row>
    <row r="27" spans="1:2" ht="12.75">
      <c r="A27" s="14" t="s">
        <v>234</v>
      </c>
      <c r="B27" s="14"/>
    </row>
    <row r="28" spans="1:2" ht="12.75">
      <c r="A28" s="14" t="s">
        <v>235</v>
      </c>
      <c r="B28" s="14"/>
    </row>
    <row r="29" spans="1:2" ht="12.75">
      <c r="A29" s="14" t="s">
        <v>236</v>
      </c>
      <c r="B29" s="14"/>
    </row>
    <row r="30" spans="1:2" ht="12.75">
      <c r="A30" s="14" t="s">
        <v>237</v>
      </c>
      <c r="B30" s="14"/>
    </row>
    <row r="31" spans="1:2" ht="12.75">
      <c r="A31" s="14" t="s">
        <v>238</v>
      </c>
      <c r="B31" s="14"/>
    </row>
    <row r="32" spans="1:2" ht="12.75">
      <c r="A32" s="14" t="s">
        <v>239</v>
      </c>
      <c r="B32" s="14"/>
    </row>
    <row r="33" spans="1:2" ht="12.75">
      <c r="A33" s="14" t="s">
        <v>240</v>
      </c>
      <c r="B33" s="14"/>
    </row>
    <row r="34" spans="1:2" ht="12.75">
      <c r="A34" s="14" t="s">
        <v>241</v>
      </c>
      <c r="B34" s="14"/>
    </row>
    <row r="35" spans="1:2" ht="12.75">
      <c r="A35" s="14" t="s">
        <v>242</v>
      </c>
      <c r="B35" s="14"/>
    </row>
    <row r="36" spans="1:2" ht="12.75">
      <c r="A36" s="14" t="s">
        <v>243</v>
      </c>
      <c r="B36" s="14"/>
    </row>
    <row r="37" spans="1:2" ht="12.75">
      <c r="A37" s="14" t="s">
        <v>244</v>
      </c>
      <c r="B37" s="14"/>
    </row>
    <row r="38" spans="1:2" ht="12.75">
      <c r="A38" s="14" t="s">
        <v>245</v>
      </c>
      <c r="B38" s="14"/>
    </row>
    <row r="39" spans="1:2" ht="12.75">
      <c r="A39" s="12" t="s">
        <v>246</v>
      </c>
      <c r="B39" s="12">
        <v>0</v>
      </c>
    </row>
    <row r="40" spans="1:2" ht="12.75">
      <c r="A40" s="12" t="s">
        <v>248</v>
      </c>
      <c r="B40" s="12">
        <v>79</v>
      </c>
    </row>
    <row r="41" spans="1:2" ht="12.75">
      <c r="A41" s="48"/>
      <c r="B41" s="48"/>
    </row>
    <row r="42" spans="1:2" ht="12.75">
      <c r="A42" s="48"/>
      <c r="B42" s="48"/>
    </row>
    <row r="43" spans="1:2" ht="12.75">
      <c r="A43" s="48"/>
      <c r="B43" s="48"/>
    </row>
    <row r="44" spans="1:2" ht="12.75">
      <c r="A44" s="48"/>
      <c r="B44" s="48"/>
    </row>
    <row r="45" spans="1:2" ht="12.75">
      <c r="A45" s="48"/>
      <c r="B45" s="48"/>
    </row>
    <row r="46" spans="1:2" ht="12.75">
      <c r="A46" s="48"/>
      <c r="B46" s="48"/>
    </row>
    <row r="47" spans="1:2" ht="12.75">
      <c r="A47" s="48"/>
      <c r="B47" s="48"/>
    </row>
    <row r="48" spans="1:2" ht="12.75">
      <c r="A48" s="48"/>
      <c r="B48" s="48"/>
    </row>
    <row r="50" ht="12.75">
      <c r="A50" t="s">
        <v>267</v>
      </c>
    </row>
    <row r="51" ht="13.5" customHeight="1">
      <c r="A51" t="s">
        <v>254</v>
      </c>
    </row>
  </sheetData>
  <mergeCells count="4">
    <mergeCell ref="A7:B7"/>
    <mergeCell ref="A9:B9"/>
    <mergeCell ref="A10:B10"/>
    <mergeCell ref="A11:B11"/>
  </mergeCells>
  <printOptions/>
  <pageMargins left="0.984251968503937" right="0.3937007874015748" top="0.3937007874015748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Norka</dc:creator>
  <cp:keywords/>
  <dc:description/>
  <cp:lastModifiedBy>Norka</cp:lastModifiedBy>
  <cp:lastPrinted>2009-02-17T12:18:54Z</cp:lastPrinted>
  <dcterms:created xsi:type="dcterms:W3CDTF">2008-02-19T22:56:27Z</dcterms:created>
  <dcterms:modified xsi:type="dcterms:W3CDTF">2009-02-17T14:04:39Z</dcterms:modified>
  <cp:category/>
  <cp:version/>
  <cp:contentType/>
  <cp:contentStatus/>
</cp:coreProperties>
</file>