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71D"/>
  <workbookPr/>
  <bookViews>
    <workbookView xWindow="240" yWindow="405" windowWidth="9810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'Sheet1'!$B$1:$N$354</definedName>
  </definedNames>
  <calcPr fullCalcOnLoad="1"/>
</workbook>
</file>

<file path=xl/sharedStrings.xml><?xml version="1.0" encoding="utf-8"?>
<sst xmlns="http://schemas.openxmlformats.org/spreadsheetml/2006/main" count="1472" uniqueCount="805">
  <si>
    <t>Реализиране на мерки, подобряващи социалната интеграция на социално уязвими групи и маргинализирани общности.</t>
  </si>
  <si>
    <t xml:space="preserve">Разработване на технически проекти за кандидатстване по оперативни програми.   </t>
  </si>
  <si>
    <t>Разработване и реализация на Програма за опазване на околната среда за периода 2014 – 2017 г.</t>
  </si>
  <si>
    <t>Разработване и реализация на Програма за енергийната ефективност за периода 2014 – 2017 г.</t>
  </si>
  <si>
    <t>СЦДП - Габрово</t>
  </si>
  <si>
    <r>
      <t>ТП "ДГС Плачковци"</t>
    </r>
    <r>
      <rPr>
        <sz val="9"/>
        <color indexed="8"/>
        <rFont val="Times New Roman"/>
        <family val="1"/>
      </rPr>
      <t>, Общината</t>
    </r>
  </si>
  <si>
    <t>Обновяване на МТБ на спортните обекти и спортните клубове</t>
  </si>
  <si>
    <t xml:space="preserve"> Частен сектор /Община </t>
  </si>
  <si>
    <t>ПРИЛОЖЕНИЕ 1
Програма за реализация на Общински план за развитие на община Дряново 2014 - 2020 г.</t>
  </si>
  <si>
    <t>Обща стойност на ОПР Дряново 2014-2020 г.</t>
  </si>
  <si>
    <t>Този документ е създаден в рамките на проект „Ефективна координация и партньорство при разработване и провеждане на политики от общинска администрация Дряново”, в изпълнение на Договор № 13-13-68/12.11.2013 г., финансиран от Оперативна програма „Административен капацитет”, съфинансирана от Европейския съюз чрез Европейския социален фонд</t>
  </si>
  <si>
    <t xml:space="preserve">Приоритетна област 3.1. „Обновяване на инфраструктурните мрежи и услуги обезпечаващи по-висок стандарт на живота и разширяващи възможностите за по-добро образование, социални грижи, спорт и опазване на културното и духовното наследство“.  </t>
  </si>
  <si>
    <t>Подобрено качество и достъпност до културните услуги и устойчива грижа за културното и духовното наследство.</t>
  </si>
  <si>
    <t>Съхраняване, укрепване, развитие и популяризиране на културно-историческото и духовното наследство.</t>
  </si>
  <si>
    <t>Внедряване на мерки за енергийната ефективност в сградите на културни и духовни институции /читалища, музей, религиозни храмове/</t>
  </si>
  <si>
    <t>Общината  /Читалищни и религиозни настоятелства</t>
  </si>
  <si>
    <t>Читалища/ религиозни настоятелства</t>
  </si>
  <si>
    <t>Подобряване на материално-техническата база на културните и духовните институции.</t>
  </si>
  <si>
    <t>Читалищни и религиозни настоятелства</t>
  </si>
  <si>
    <t>Проучване, възстановяване, съхраняване и укрепване натрадиционни празници, обичаи и занаяти.</t>
  </si>
  <si>
    <t>Културни институции/ религиозни настоятелства</t>
  </si>
  <si>
    <t>Утвърждаване на традиционните културни и духовни празници в културния календар на общината и обогатяване с нови събития.</t>
  </si>
  <si>
    <t>Училищата/ Читалищата/религиозни настоятелства</t>
  </si>
  <si>
    <t xml:space="preserve">Изграждане на общински жилища.  </t>
  </si>
  <si>
    <t>3.2.1.1.16.</t>
  </si>
  <si>
    <t>С.Ц. 4.1.1.</t>
  </si>
  <si>
    <t>м.4.1.1.1.</t>
  </si>
  <si>
    <t>4.1.1.1.1.</t>
  </si>
  <si>
    <t>4.1.1.1.2.</t>
  </si>
  <si>
    <t>м.4.1.1.2.</t>
  </si>
  <si>
    <t>4.1.1.2.1.</t>
  </si>
  <si>
    <t>4.1.1.2.2.</t>
  </si>
  <si>
    <t>Премахване на последиците от индустриални и битови замърсявания и тяхното ограничаване.</t>
  </si>
  <si>
    <t>м.4.1.1.3.</t>
  </si>
  <si>
    <t>4.1.1.3.1.</t>
  </si>
  <si>
    <t>4.1.1.3.2.</t>
  </si>
  <si>
    <t>м.4.1.1.4.</t>
  </si>
  <si>
    <t>4.1.1.4.1.</t>
  </si>
  <si>
    <t>4.1.1.4.2.</t>
  </si>
  <si>
    <t>4.1.1.4.3.</t>
  </si>
  <si>
    <t>4.1.1.4.4.</t>
  </si>
  <si>
    <t>м.4.1.1.5.</t>
  </si>
  <si>
    <t>4.1.1.5.1.</t>
  </si>
  <si>
    <t>4.1.1.5.2.</t>
  </si>
  <si>
    <t>4.1.1.5.3.</t>
  </si>
  <si>
    <t xml:space="preserve">Периодично почистване на локалните замърсявания. </t>
  </si>
  <si>
    <t>Изграждане на специализирана инфраструктура обезпечаваща преработката на смет и отпадъци.</t>
  </si>
  <si>
    <t>4.1.1.5.4.</t>
  </si>
  <si>
    <t xml:space="preserve"> Закупуване на специализирани машини и нови съдове тип “Бобър”. </t>
  </si>
  <si>
    <t>Общо по Приоритет 4.1.:</t>
  </si>
  <si>
    <t xml:space="preserve">С.Ц.4.1.2. </t>
  </si>
  <si>
    <t>м. 4.1.2.1.</t>
  </si>
  <si>
    <t>Разработване на политики намаляващи климатичните промени и опазващи околната среда.</t>
  </si>
  <si>
    <t>4.1.2.1.2.</t>
  </si>
  <si>
    <t>м. 4.1.2.2.</t>
  </si>
  <si>
    <t>4.1.2.2.1.</t>
  </si>
  <si>
    <t>4.1.2.2.2.</t>
  </si>
  <si>
    <t>Превенция на екологичните рискове.</t>
  </si>
  <si>
    <t>м. 4.1.2.3.</t>
  </si>
  <si>
    <t xml:space="preserve"> Подобряване управлението на водите и управлението на почвите.</t>
  </si>
  <si>
    <t>4.1.2.3.1.</t>
  </si>
  <si>
    <t xml:space="preserve"> Разработване на Програмата за управление на отпадъците.</t>
  </si>
  <si>
    <t>С.Ц.4.2.1.</t>
  </si>
  <si>
    <t>м.4.2.1.</t>
  </si>
  <si>
    <t>Укрепване на мрежата от защитени територии и места от Европейската мрежа „Натура 2000”.</t>
  </si>
  <si>
    <t>ОПОС/ЕТС</t>
  </si>
  <si>
    <t>4.2.2.2.</t>
  </si>
  <si>
    <t>ОП "Добро управление"/ ЕТС</t>
  </si>
  <si>
    <t>Общо по Приоритет 4.2.:</t>
  </si>
  <si>
    <t xml:space="preserve"> Разработване на Общинска стратегия за развитие на спорта за периода 2014 – 2020 г. </t>
  </si>
  <si>
    <t>м.5.1.1.1.</t>
  </si>
  <si>
    <t>5.1.1.1.1.</t>
  </si>
  <si>
    <t>Благоустрояване и модернизиране на обекти обслужващи граждани и бизнес.</t>
  </si>
  <si>
    <t>м.5.1.1.2.</t>
  </si>
  <si>
    <t>5.1.1.2.1.</t>
  </si>
  <si>
    <t>5.1.1.2.2.</t>
  </si>
  <si>
    <t>5.1.1.2.3.</t>
  </si>
  <si>
    <t>Подобряване на качеството и видовете административни услуги.</t>
  </si>
  <si>
    <t>м.5.1.1.3.</t>
  </si>
  <si>
    <t>Обновяване на хардуера и софтуера в общинска администрация.</t>
  </si>
  <si>
    <t>5.1.1.3.1.</t>
  </si>
  <si>
    <t>5.1.1.3.2.</t>
  </si>
  <si>
    <t>м.5.2.1.1.</t>
  </si>
  <si>
    <t>5.2.1.1.1.</t>
  </si>
  <si>
    <t>Подобряване на квалификацията и обмена на добри практики.</t>
  </si>
  <si>
    <t>м.5.2.1.2.</t>
  </si>
  <si>
    <t>5.2.1.2.1.</t>
  </si>
  <si>
    <t>5.2.1.1.2.</t>
  </si>
  <si>
    <t>ЕТС, LLL, ОП "Добро управление"</t>
  </si>
  <si>
    <t>Държавни и частни структури</t>
  </si>
  <si>
    <t>м.5.1.2.1.</t>
  </si>
  <si>
    <t>5.1.2.1.1.</t>
  </si>
  <si>
    <t>5.1.2.1.2.</t>
  </si>
  <si>
    <t>5.1.2.1.3.</t>
  </si>
  <si>
    <t>ПУДООС</t>
  </si>
  <si>
    <t>Изграждане и ремонт на горски пътища.</t>
  </si>
  <si>
    <t>Частен капитал</t>
  </si>
  <si>
    <t>ПРСР/Частен капитал</t>
  </si>
  <si>
    <t>ПРСР/Държавен бюджет, Частен капитал</t>
  </si>
  <si>
    <t>м.1.2.4.1.</t>
  </si>
  <si>
    <t>Биопроизводство на пчелен мед и други пчелни продукти.</t>
  </si>
  <si>
    <t>ОП "Транспорт и тр. инфраструктура"</t>
  </si>
  <si>
    <t>МИП</t>
  </si>
  <si>
    <t>Изграждане на Общински пазар за промишлени стоки, зеленчуци и плодове.</t>
  </si>
  <si>
    <t>1.1.3.1.8.</t>
  </si>
  <si>
    <t>1.1.3.1.9.</t>
  </si>
  <si>
    <t>1.1.4.2.2.</t>
  </si>
  <si>
    <t>1.1.4.2.3.</t>
  </si>
  <si>
    <t>4.1.1.1.3.</t>
  </si>
  <si>
    <t>Училщата/ Читалищата</t>
  </si>
  <si>
    <t>Държавен  бюджет</t>
  </si>
  <si>
    <t>Агенция "ПИ"</t>
  </si>
  <si>
    <t>МФ, МРР, Общината</t>
  </si>
  <si>
    <t>Закупуване на снегопочистващи машини-ротори и др.</t>
  </si>
  <si>
    <t>МОСВ,МРР</t>
  </si>
  <si>
    <t>ОПОС/Общински бюджет</t>
  </si>
  <si>
    <t>4.1.2.3.2.</t>
  </si>
  <si>
    <t>ОПОС/ПРСР/  Общински бюджет</t>
  </si>
  <si>
    <t>Общински бюджет/Частен капитал</t>
  </si>
  <si>
    <t>Частен сектор/      Църковни настоятелства</t>
  </si>
  <si>
    <t>2.1.3.2.4.</t>
  </si>
  <si>
    <t>НФМ, МК</t>
  </si>
  <si>
    <t>ПРСР/         Земеделски производители</t>
  </si>
  <si>
    <t>Култивирано производство на гъби, билки, горски плодове.</t>
  </si>
  <si>
    <t xml:space="preserve">Провеждане на отгледни, санитарни и възобновителни сечи. </t>
  </si>
  <si>
    <t>1.2.1.2.2.</t>
  </si>
  <si>
    <t>1.2.1.2.1.</t>
  </si>
  <si>
    <t>Общината/       НПО</t>
  </si>
  <si>
    <t>Общината/   НПО</t>
  </si>
  <si>
    <t>ПРСР/Държавен бюджет/ Частен бюджет</t>
  </si>
  <si>
    <t>ГПК</t>
  </si>
  <si>
    <t xml:space="preserve">Регистриране и утвърждаване на местни производствени и слескостопански марки. </t>
  </si>
  <si>
    <t>Залесяване на непригодните за земеделие земи.</t>
  </si>
  <si>
    <t>Залесяване на опожарените и ерозирали терени.</t>
  </si>
  <si>
    <t>Системна организация на борбата с вредителите по горите.</t>
  </si>
  <si>
    <t>Преработка на  билки и диворастящи гъби.</t>
  </si>
  <si>
    <t xml:space="preserve">Преработка на зеленчуци и плодове включително и диворастящи плодове. </t>
  </si>
  <si>
    <t>СЦ1.1.4.</t>
  </si>
  <si>
    <t xml:space="preserve">СЦ1.1.3. </t>
  </si>
  <si>
    <t>СЦ1.1.1.</t>
  </si>
  <si>
    <t>Спорт за децата в свободното време</t>
  </si>
  <si>
    <t>Изграждане на напоителни системи.</t>
  </si>
  <si>
    <t xml:space="preserve">Изграждане на система за разделно събиране на отпадъците и повторна употреба и рециклиране на отпадъчни материали. </t>
  </si>
  <si>
    <t xml:space="preserve">Създаване на организация за разделно събиране на твърдите битови отпадъци. </t>
  </si>
  <si>
    <t xml:space="preserve"> Изграждане на площадки за черни и цветни метали. </t>
  </si>
  <si>
    <t xml:space="preserve"> Изграждане на трупосъбирателни площадки. </t>
  </si>
  <si>
    <t xml:space="preserve">Разработване на План за разделно събиране на отпадъците. </t>
  </si>
  <si>
    <t>Провеждане на мерки за адаптация към климатичните промени.</t>
  </si>
  <si>
    <t>Реализиация на съвместни проекти с ЛРС за опазване на популациите в района.</t>
  </si>
  <si>
    <t>Ремонт и обновяване на материално-техническата база на Центъра за услуги и информация на гражданите.</t>
  </si>
  <si>
    <t>Разширяване на международните партньорства и побратимявания между градове и общини.</t>
  </si>
  <si>
    <t xml:space="preserve">Развитие на устойчиви форми на туризъм и на туристически атракции. </t>
  </si>
  <si>
    <t>Изграждане и реконструкция на ВИК мрежа, ПСОВ и  пречиствателни станции за питейна вода.</t>
  </si>
  <si>
    <t>Частен инвеститор</t>
  </si>
  <si>
    <t>Централен бюджет</t>
  </si>
  <si>
    <t>Частно финансиране</t>
  </si>
  <si>
    <t>ПРСР/Държавен бюджет/ Частно финансиране</t>
  </si>
  <si>
    <t xml:space="preserve">Рехабилитация на водопроводната и канализационната мрежа при възстановяване на уличните настилки на територията на общината. </t>
  </si>
  <si>
    <t>Частни фирми</t>
  </si>
  <si>
    <t>Фирми/НПО и граждани</t>
  </si>
  <si>
    <t>Общо по Приоритет 5.2.:</t>
  </si>
  <si>
    <t>Общо по Приоритет 5.1.:</t>
  </si>
  <si>
    <t>Общини/НПО и фирми</t>
  </si>
  <si>
    <t>5.2.1.2.2.</t>
  </si>
  <si>
    <t>Източник на финан-сиране</t>
  </si>
  <si>
    <t>Отго-ворна струк-тура</t>
  </si>
  <si>
    <t>Индика-  тивна стой-ност в хил.лв.</t>
  </si>
  <si>
    <t>№</t>
  </si>
  <si>
    <t>Наименование</t>
  </si>
  <si>
    <t>Индикатори за въздействие</t>
  </si>
  <si>
    <t>Начална стойност</t>
  </si>
  <si>
    <t>Целева стоност</t>
  </si>
  <si>
    <t>Стратегическа цел 1</t>
  </si>
  <si>
    <t>Източник на информа-ция</t>
  </si>
  <si>
    <t>Измене-ние</t>
  </si>
  <si>
    <t>Междин-на стойност</t>
  </si>
  <si>
    <t>Мярка/  период</t>
  </si>
  <si>
    <t>Мярка</t>
  </si>
  <si>
    <t>Приоритетна ос</t>
  </si>
  <si>
    <t>Съответсващ проект</t>
  </si>
  <si>
    <t>Участници</t>
  </si>
  <si>
    <t>Кмет на общината</t>
  </si>
  <si>
    <t>Легенда</t>
  </si>
  <si>
    <t>Одобряване</t>
  </si>
  <si>
    <t>Консултиране</t>
  </si>
  <si>
    <t>Събиране на информация</t>
  </si>
  <si>
    <t>Година</t>
  </si>
  <si>
    <t>Тримесечие</t>
  </si>
  <si>
    <t>Дейности</t>
  </si>
  <si>
    <t>Разработване на ОПР</t>
  </si>
  <si>
    <t xml:space="preserve"> </t>
  </si>
  <si>
    <t>Орг.</t>
  </si>
  <si>
    <t>Од.</t>
  </si>
  <si>
    <t>Конс.</t>
  </si>
  <si>
    <t>Инф.</t>
  </si>
  <si>
    <t>Диск.</t>
  </si>
  <si>
    <t>Публично обсъждане</t>
  </si>
  <si>
    <t>Обс.</t>
  </si>
  <si>
    <t>Първоначална/последваща оценка</t>
  </si>
  <si>
    <t>ПО</t>
  </si>
  <si>
    <t>Провеждане на дискусии, фок. групи, анкети</t>
  </si>
  <si>
    <t>Междинна оценка</t>
  </si>
  <si>
    <t>МО</t>
  </si>
  <si>
    <t>Годишен доклад</t>
  </si>
  <si>
    <t>ГД</t>
  </si>
  <si>
    <t>Публичност и информираност</t>
  </si>
  <si>
    <t>ПИ</t>
  </si>
  <si>
    <t>Актуализиран ОПР</t>
  </si>
  <si>
    <t>Етапи</t>
  </si>
  <si>
    <t>Организиране реализацията на ОПР</t>
  </si>
  <si>
    <t>Общински съвет</t>
  </si>
  <si>
    <t>Общинска админи-страция</t>
  </si>
  <si>
    <t>Заинтере-совани страни</t>
  </si>
  <si>
    <t>1,2,3,4</t>
  </si>
  <si>
    <t>Изпънение на ОПР</t>
  </si>
  <si>
    <t>Изп.</t>
  </si>
  <si>
    <t>Изпълнение на ОПР</t>
  </si>
  <si>
    <t>АОП</t>
  </si>
  <si>
    <t>4.2.1.1.</t>
  </si>
  <si>
    <t>4.2.1.2.</t>
  </si>
  <si>
    <t>4.2.1.3.</t>
  </si>
  <si>
    <t>м.4.2.2.</t>
  </si>
  <si>
    <t>4.2.2.1.</t>
  </si>
  <si>
    <t>Частен сектор</t>
  </si>
  <si>
    <t>ПРСР</t>
  </si>
  <si>
    <t>ОПРЧР</t>
  </si>
  <si>
    <t>Общински бюджет</t>
  </si>
  <si>
    <t>ОПОС</t>
  </si>
  <si>
    <t>ОП "Добро управление"</t>
  </si>
  <si>
    <t>Читалищата</t>
  </si>
  <si>
    <t>НПО</t>
  </si>
  <si>
    <t>Реконструкция и осъвременяване на земеделските стопанства.</t>
  </si>
  <si>
    <t>Изграждане на нови малки и средни предприятия, базирани на иновативни технологии и услуги.</t>
  </si>
  <si>
    <t>ЕТС</t>
  </si>
  <si>
    <t xml:space="preserve">Намаляване замърсяванията от земеделието и животноводството. </t>
  </si>
  <si>
    <t>Частен сектор/НПО</t>
  </si>
  <si>
    <t xml:space="preserve"> НПО</t>
  </si>
  <si>
    <t>ПЧП</t>
  </si>
  <si>
    <t>ПРСР/Общински бюджет</t>
  </si>
  <si>
    <t>Училищата</t>
  </si>
  <si>
    <t>Време за реализация</t>
  </si>
  <si>
    <t>Подобряване на енергийната ефективност на сградния фонд.</t>
  </si>
  <si>
    <t>Експлоатация и разширяване на съществуващите фотоволтаични паркове.</t>
  </si>
  <si>
    <t>ОПРР/Довери-телен екофонд/ ПРСР/ Частни инвестиции</t>
  </si>
  <si>
    <t>МТИТС</t>
  </si>
  <si>
    <t>Цялостно покритие на територията от сигнала на мобилните оператори.</t>
  </si>
  <si>
    <t>Мобилните оператори</t>
  </si>
  <si>
    <t>Училиша и администрации</t>
  </si>
  <si>
    <t>Обновяване и модернизиране на оборудването за сметосъбиране и сметоизвозване в общината.</t>
  </si>
  <si>
    <t>Закупуване на оборудване обезпечаващо разделното събиране на отпадъците.</t>
  </si>
  <si>
    <t>ОПОС/ Общински бюджет</t>
  </si>
  <si>
    <t>Изграждане на площадки и съоръжения намаляващи замърсяванията.</t>
  </si>
  <si>
    <t>НПО/ училища</t>
  </si>
  <si>
    <t>ОП "Добро управление"/  Общински бюджет</t>
  </si>
  <si>
    <t>НПО и граждани</t>
  </si>
  <si>
    <t>Ефективно взаимодействие на общинската администрация със структурите на гражданското общество.</t>
  </si>
  <si>
    <t>ПРСР/Доверите-лен екофонд</t>
  </si>
  <si>
    <t>РИО/НЦЕМПИ/ЕМФ</t>
  </si>
  <si>
    <t>Фондове на ЕС</t>
  </si>
  <si>
    <t>м.1.1.1.1</t>
  </si>
  <si>
    <t>1.1.1.1.1.</t>
  </si>
  <si>
    <t>1.1.1.1.2.</t>
  </si>
  <si>
    <t>1.1.1.1.3.</t>
  </si>
  <si>
    <t>1.1.1.1.4.</t>
  </si>
  <si>
    <t>м. 1.2.1.1.</t>
  </si>
  <si>
    <t>1.2.1.1.1.</t>
  </si>
  <si>
    <t>1.2.1.1.2.</t>
  </si>
  <si>
    <t>1.2.1.1.3.</t>
  </si>
  <si>
    <t>1.2.1.1.4.</t>
  </si>
  <si>
    <t>1.2.1.1.5.</t>
  </si>
  <si>
    <t>Общината</t>
  </si>
  <si>
    <t>м.1.1.1.2.</t>
  </si>
  <si>
    <t>1.1.1.2.1.</t>
  </si>
  <si>
    <t>1.1.1.2.2.</t>
  </si>
  <si>
    <t>м.1.1.1.3.</t>
  </si>
  <si>
    <t>1.1.1.3.1.</t>
  </si>
  <si>
    <t>1.1.1.3.2.</t>
  </si>
  <si>
    <t xml:space="preserve"> Устойчиво управление на горите и горския фонд.</t>
  </si>
  <si>
    <t>Община</t>
  </si>
  <si>
    <t xml:space="preserve"> Изграждане на инфраструктура обслужваща рибовъдството в реките и водоемите. </t>
  </si>
  <si>
    <t>ДГС</t>
  </si>
  <si>
    <t>м.1.2.2.1.</t>
  </si>
  <si>
    <t>м.1.2.2.2.</t>
  </si>
  <si>
    <t>1.2.2.1.1.</t>
  </si>
  <si>
    <t>1.2.2.1.2.</t>
  </si>
  <si>
    <t>1.2.2.1.3.</t>
  </si>
  <si>
    <t>СЦ 1.1.2</t>
  </si>
  <si>
    <t>м.1.1.3.1.</t>
  </si>
  <si>
    <t>1.1.3.1.1.</t>
  </si>
  <si>
    <t>1.1.3.1.2.</t>
  </si>
  <si>
    <t>1.1.3.1.3.</t>
  </si>
  <si>
    <t>1.1.3.1.4.</t>
  </si>
  <si>
    <t>1.1.3.1.5.</t>
  </si>
  <si>
    <t>1.1.3.1.6.</t>
  </si>
  <si>
    <t xml:space="preserve">м.1.1.3.2. </t>
  </si>
  <si>
    <t>1.1.3.2.1.</t>
  </si>
  <si>
    <t>1.1.3.2.2.</t>
  </si>
  <si>
    <t>1.1.3.1.7.</t>
  </si>
  <si>
    <t>м.1.1.2.1.</t>
  </si>
  <si>
    <t>1.1.2.1.1.</t>
  </si>
  <si>
    <t>1.1.2.1.2.</t>
  </si>
  <si>
    <t>1.1.2.1.3.</t>
  </si>
  <si>
    <t>м.1.1.4.1.</t>
  </si>
  <si>
    <t>1.1.4.1.1.</t>
  </si>
  <si>
    <t>1.1.4.1.2.</t>
  </si>
  <si>
    <t>1.1.4.1.3.</t>
  </si>
  <si>
    <t>м.1.1.4.2.</t>
  </si>
  <si>
    <t>1.1.4.2.1.</t>
  </si>
  <si>
    <t>Борба с пожарите, наводненията, неблагоприятните  климатични  промени и вредителите.</t>
  </si>
  <si>
    <t>Професионални гимнации</t>
  </si>
  <si>
    <t>1.1.3.2.3.</t>
  </si>
  <si>
    <t>Изграждане на устойчиво и конкурентно горско стопанство.</t>
  </si>
  <si>
    <t>Създаване на условия за развитие на съвременно, балансирано и природосъобразно горско стопанство.</t>
  </si>
  <si>
    <t>Изграждане на съвременно, иновативно селско стопанство</t>
  </si>
  <si>
    <t>м. 1.2.3.1.</t>
  </si>
  <si>
    <t>м. 1.2.1.2.</t>
  </si>
  <si>
    <t xml:space="preserve"> Борба с ерозията, наводненията, неблагоприятните климатични изменения и вредителите.</t>
  </si>
  <si>
    <t>1.2.3.1.1.</t>
  </si>
  <si>
    <t>1.2.3.1.2.</t>
  </si>
  <si>
    <t>1.2.3.2.1.</t>
  </si>
  <si>
    <t>1.2.3.2.2.</t>
  </si>
  <si>
    <t>1.2.3.2.3.</t>
  </si>
  <si>
    <t>Реализиране на програми за екологично земеделие и животновъдство.</t>
  </si>
  <si>
    <t>Стимулиране развитието на биодинамичното земеделие и животновъдство.</t>
  </si>
  <si>
    <t>1.2.4.1.1.</t>
  </si>
  <si>
    <t>1.2.4.1.2.</t>
  </si>
  <si>
    <t>Развитие на хранително-вкусовата промишленост и преработката на биопродукти.</t>
  </si>
  <si>
    <t>м.1.2.4.2.</t>
  </si>
  <si>
    <t>НПО/Частен сектор</t>
  </si>
  <si>
    <t>ПРСР/ЕТС</t>
  </si>
  <si>
    <t>Общината/   Частен сектор</t>
  </si>
  <si>
    <t>Община/  НПО</t>
  </si>
  <si>
    <t>Развитие на устойчиви форми на отдих и спорт на местно ниво.</t>
  </si>
  <si>
    <t>Изграждане и обновяване на спортната инфраструктура и услуги на територията на общината.</t>
  </si>
  <si>
    <t>2.1.1.1.1.</t>
  </si>
  <si>
    <t>2.1.1.1.2.</t>
  </si>
  <si>
    <t>2.1.1.1.3.</t>
  </si>
  <si>
    <t>2.1.1.1.4.</t>
  </si>
  <si>
    <t>Реконструкция и изграждане на паркове и градини.</t>
  </si>
  <si>
    <t>2.1.1.2.1.</t>
  </si>
  <si>
    <t>2.1.1.2.2.</t>
  </si>
  <si>
    <t>Общински и държавен бюджет</t>
  </si>
  <si>
    <t>м.2.1.2.1.</t>
  </si>
  <si>
    <t>2.1.2.1.1.</t>
  </si>
  <si>
    <t>2.1.2.1.2.</t>
  </si>
  <si>
    <t>2.1.2.1.3.</t>
  </si>
  <si>
    <t>2.1.2.1.5.</t>
  </si>
  <si>
    <t>2.1.2.1.6.</t>
  </si>
  <si>
    <t>м.2.1.2.2.</t>
  </si>
  <si>
    <t>2.1.2.2.1.</t>
  </si>
  <si>
    <t>2.1.2.2.2.</t>
  </si>
  <si>
    <t>2.1.2.2.3.</t>
  </si>
  <si>
    <t>м.2.1.3.1.</t>
  </si>
  <si>
    <t>2.1.3.1.1.</t>
  </si>
  <si>
    <t>2.1.3.1.2.</t>
  </si>
  <si>
    <t>2.1.3.1.3.</t>
  </si>
  <si>
    <t>м.2.1.3.2.</t>
  </si>
  <si>
    <t>2.1.3.2.1.</t>
  </si>
  <si>
    <t>2.1.3.2.2.</t>
  </si>
  <si>
    <t>2.1.3.2.3.</t>
  </si>
  <si>
    <t>МОН/Общински бюджет</t>
  </si>
  <si>
    <t>Детските градини</t>
  </si>
  <si>
    <t>Общо по Приоритет 2.1.:</t>
  </si>
  <si>
    <t>Общо Приоритет 1.2.</t>
  </si>
  <si>
    <t>Общо Приоритет 1.1.:</t>
  </si>
  <si>
    <t xml:space="preserve">Реконструкция / рехабилитация на вътрешна улична мрежа в общината.  </t>
  </si>
  <si>
    <t>Изграждане на регионалната транспортна свързаност.</t>
  </si>
  <si>
    <t>Изграждане и рехабилитация на общинската пътна инфраструктура и привеждането й в съответствие с европейските изисквания.</t>
  </si>
  <si>
    <t>3.1.1.1.1.</t>
  </si>
  <si>
    <t>3.1.1.1.2.</t>
  </si>
  <si>
    <t>3.1.1.2.1.</t>
  </si>
  <si>
    <t>3.1.1.2.2.</t>
  </si>
  <si>
    <t>Обновяване на водоснабдителната инфраструктура и услуги.</t>
  </si>
  <si>
    <t>м.3.1.2.1.</t>
  </si>
  <si>
    <t>3.1.2.1.1.</t>
  </si>
  <si>
    <t>3.1.2.1.2.</t>
  </si>
  <si>
    <t>3.1.2.1.3.</t>
  </si>
  <si>
    <t>3.1.2.1.4.</t>
  </si>
  <si>
    <t>м.3.1.2.2.</t>
  </si>
  <si>
    <t>3.1.2.1.5.</t>
  </si>
  <si>
    <t>3.1.2.2.1.</t>
  </si>
  <si>
    <t>3.1.2.2.2.</t>
  </si>
  <si>
    <t>3.1.2.2.3.</t>
  </si>
  <si>
    <t>Изграждане и обновяване на електропреносната мрежа.</t>
  </si>
  <si>
    <t>Модернизация на телекомуникационната мрежа на територията на общината.</t>
  </si>
  <si>
    <t>Общо Приоритет 3.1.</t>
  </si>
  <si>
    <t>Детски градини</t>
  </si>
  <si>
    <t>Изграждане на паркинги за МПС.</t>
  </si>
  <si>
    <t xml:space="preserve">Стратегическа цел 1. „Реализиране потенциала на местната икономика и модернизация на земеделските производства за достигане на средните нива на заетост, производителност на труда и приложение на иновации в икономиката“.   </t>
  </si>
  <si>
    <t>Повишаване конкурентоспособността на МСП в общината, чрез технологично обновяване и развитие на предприемаческите умения.</t>
  </si>
  <si>
    <t xml:space="preserve">Подобряване на бизнес средата. </t>
  </si>
  <si>
    <t>ПРСР, програми на ЕС</t>
  </si>
  <si>
    <t xml:space="preserve">Обновление и усъвършенстване на технологиите с цел подобряване на производителността и повишаване на ефективността на използваните ресурси. </t>
  </si>
  <si>
    <t xml:space="preserve">Реклама и маркетинг на местните производства и местните марки.  </t>
  </si>
  <si>
    <t>м.1.1.1.4.</t>
  </si>
  <si>
    <t>1.1.1.4.1.</t>
  </si>
  <si>
    <t>1.1.1.4.2.</t>
  </si>
  <si>
    <t>Професионално образование, квалификация и заетост за приобщаващ растеж.</t>
  </si>
  <si>
    <t>Намаляване на енергоемкостта и повишаване на ефективността на използването на природните ресурси.</t>
  </si>
  <si>
    <t xml:space="preserve"> Свързаност и развитие на зелена и енергийно-ефективна икономика. </t>
  </si>
  <si>
    <t>Внедряване на системи за производство на енергия от възобновяеми източници.</t>
  </si>
  <si>
    <t>Внедряване на съвременни безотпадни технологии.</t>
  </si>
  <si>
    <t>Подобряване маркетинга и рекламата на местните туристически продукти.</t>
  </si>
  <si>
    <t>Въвеждане на енергоспестяващи технологии в бизнеса.</t>
  </si>
  <si>
    <t>ПРСР/    Общински бюджет</t>
  </si>
  <si>
    <t xml:space="preserve">ПРСР </t>
  </si>
  <si>
    <t>Изграждане на устойчиви партньорства с икономически,  социални и образователни организации.</t>
  </si>
  <si>
    <t>Подкрепа за мобилността и заетостта на работната сила.</t>
  </si>
  <si>
    <t xml:space="preserve">Увеличаване на заетостта и устойчивите партньорства за подобряване на бизнес средата.  </t>
  </si>
  <si>
    <t xml:space="preserve">СЦ 1.2.1. </t>
  </si>
  <si>
    <t>1.2.1.1.6.</t>
  </si>
  <si>
    <t>Приоритет 1.2. „Развитие на конкурентноспособно селско и горско стопанство и устойчиво управление на природните ресурси“.</t>
  </si>
  <si>
    <t>Създаване на работни места и генериране на  растеж.</t>
  </si>
  <si>
    <t>СЦ 1.2.2.</t>
  </si>
  <si>
    <t>1.2.2.2.1.</t>
  </si>
  <si>
    <t>1.2.2.2.2.</t>
  </si>
  <si>
    <t>1.2.2.2.3.</t>
  </si>
  <si>
    <t>1.2.2.2.4.</t>
  </si>
  <si>
    <t xml:space="preserve">Засаждане на нови площи от овощни видове и сортове. </t>
  </si>
  <si>
    <t xml:space="preserve"> Насърчаването на научноизследователската дейност, иновациите и технологичното развитие в областта на селскостопанските производства и биохраните.</t>
  </si>
  <si>
    <t>НПО и фирми</t>
  </si>
  <si>
    <t>Преработка на мляко и производство на биологични млечни продукти.</t>
  </si>
  <si>
    <t xml:space="preserve">СЦ 1.2.3. </t>
  </si>
  <si>
    <t xml:space="preserve">Възобновяване и залесяване на горския фонд с местни дрвесни видове. </t>
  </si>
  <si>
    <t xml:space="preserve">Изграждане на съвременни биоферми и биопроизводства. </t>
  </si>
  <si>
    <t xml:space="preserve">Производство и използване на биоторове в земеделието. </t>
  </si>
  <si>
    <t>м. 1.2.3.2.</t>
  </si>
  <si>
    <t xml:space="preserve">СЦ 1.2.4. </t>
  </si>
  <si>
    <t xml:space="preserve">Наблюдение, превенция и борба с пожарите.  </t>
  </si>
  <si>
    <t>Разработване на  системи за ранно наблюдение и оповестяване на горските пожари.</t>
  </si>
  <si>
    <t>1.2.4.2.1</t>
  </si>
  <si>
    <t>1.2.4.2.2</t>
  </si>
  <si>
    <t>1.2.4.2.3</t>
  </si>
  <si>
    <t>1.2.4.2.4</t>
  </si>
  <si>
    <t>Държавен и общинси бюджет</t>
  </si>
  <si>
    <t>ПРСР, Държавен и общински бюджет</t>
  </si>
  <si>
    <t>Предприемане на мерки за укрепване на нарушените терени.</t>
  </si>
  <si>
    <t>Стратегическа цел 2. „Интегрирано развитие на територията и подобряване на териториалната устойчивост и достъпност“.</t>
  </si>
  <si>
    <t>СЦ 2.1.1.</t>
  </si>
  <si>
    <t>м. 2.1.1.1.</t>
  </si>
  <si>
    <t>м. 2.1.1.2.</t>
  </si>
  <si>
    <t>Изграждане, рехабилитация и поддържане на пътната и уличната инфраструктури в общината.</t>
  </si>
  <si>
    <t>м.2.1.1.3.</t>
  </si>
  <si>
    <t>2.1.1.3.1.</t>
  </si>
  <si>
    <t>2.1.1.3.2.</t>
  </si>
  <si>
    <t>2.1.1.3.3.</t>
  </si>
  <si>
    <t>2.1.1.3.4.</t>
  </si>
  <si>
    <t>2.1.1.3.5.</t>
  </si>
  <si>
    <t>2.1.1.3.6.</t>
  </si>
  <si>
    <t>2.1.1.3.7.</t>
  </si>
  <si>
    <t>2.1.1.3.8.</t>
  </si>
  <si>
    <t>2.1.1.3.9.</t>
  </si>
  <si>
    <t>2.1.1.3.10.</t>
  </si>
  <si>
    <t>СЦ 2.1.2.</t>
  </si>
  <si>
    <t>2.1.2.1.4.</t>
  </si>
  <si>
    <t xml:space="preserve">СЦ 2.1.3. </t>
  </si>
  <si>
    <t>Изграждане и рехабилитация на вътрешно-уличната мрежа, паркинги и паркоместа.</t>
  </si>
  <si>
    <t>Изграждане на пречиствателна станция за отпадни води в Дряново.</t>
  </si>
  <si>
    <t xml:space="preserve">Регулиране на речните корита в близост до урбанизираните територии с цел намаляване на опасностите от наводнения.  </t>
  </si>
  <si>
    <t>Обновяване и осъвременяване на съобщителната мрежа и специализираните инфраструктури.</t>
  </si>
  <si>
    <t>Частен капитал/ПРСР/Държавен бюджет</t>
  </si>
  <si>
    <t xml:space="preserve"> Частен капитал/ПРСР</t>
  </si>
  <si>
    <t xml:space="preserve">Частен капитал/ПРСР </t>
  </si>
  <si>
    <t xml:space="preserve">Подобряване връзката професионално обучение-местен бизнес. Провеждане на стажове и практики.   </t>
  </si>
  <si>
    <t>ПРСР/Общински бюджет и частен капитал</t>
  </si>
  <si>
    <t>Орагнизиране на обучение за развитие на собствен бизнес и за самонаемане.</t>
  </si>
  <si>
    <t>Частен капитал/ПРСР</t>
  </si>
  <si>
    <t xml:space="preserve">Църковните настоятелства </t>
  </si>
  <si>
    <t xml:space="preserve">Изграждане на пречиствателни станции за отпадни води и канализационни системи на територията на общината.  </t>
  </si>
  <si>
    <t>Приоритетна област 2.2.  „Подобряване устройството на територията и ефективността на енергийните мрежи, ВЕИ и сградния фонд“.</t>
  </si>
  <si>
    <t>Приоритетна област 2.1. Подобряване на базисната инфраструктура и достъпността на територията.</t>
  </si>
  <si>
    <t xml:space="preserve"> Повишаване на енергийната ефективност, чрез изграждане на алтернативни енергийни източници и обновяване на енергийната инфраструктура.</t>
  </si>
  <si>
    <t xml:space="preserve">СЦ 2.2.1. </t>
  </si>
  <si>
    <t>м.2.2.1.1.</t>
  </si>
  <si>
    <t>2.2.1.1.1.</t>
  </si>
  <si>
    <t>2.2.1.1.2.</t>
  </si>
  <si>
    <t>м.2.2.1.2.</t>
  </si>
  <si>
    <t>Изграждане и експлоатация на енергийната инфраструктура и на алтернативните източници на енергия.</t>
  </si>
  <si>
    <t>2.2.1.2.1.</t>
  </si>
  <si>
    <t>2.2.1.2.2.</t>
  </si>
  <si>
    <t>м.2.2.1.3.</t>
  </si>
  <si>
    <t>2.2.1.3.1.</t>
  </si>
  <si>
    <t>2.2.1.3.2.</t>
  </si>
  <si>
    <t xml:space="preserve">СЦ 2.2.2. </t>
  </si>
  <si>
    <t>Осигуряване на актуални кадастрални карти и устройствени планове.</t>
  </si>
  <si>
    <t xml:space="preserve">Планиране устройството на територията.  </t>
  </si>
  <si>
    <t>м.2.2.2.1.</t>
  </si>
  <si>
    <t>2.2.2.1.1.</t>
  </si>
  <si>
    <t>2.2.2.1.2.</t>
  </si>
  <si>
    <t>Стратегическа цел 3. „Подобряване качеството на живот чрез изграждане на съвременна инфраструктура и създаване на условия за по-добро образование, социално включване, достъпно и качествено здравеопазване, култура и спорт".</t>
  </si>
  <si>
    <t>м.3.1.1.1.</t>
  </si>
  <si>
    <t>СЦ.3.1.1.</t>
  </si>
  <si>
    <t xml:space="preserve"> Подобряване на достъпа и повишаване качеството на образованието и обучението.   </t>
  </si>
  <si>
    <t xml:space="preserve">Изграждане на нови детски площадки в кварталите на Дряново и в селата. </t>
  </si>
  <si>
    <t>м.3.1.1.2.</t>
  </si>
  <si>
    <t>С.Ц. 3.1.2.</t>
  </si>
  <si>
    <t>ПРСР/ Доверителен екофонд</t>
  </si>
  <si>
    <t>Общо Приоритет 2.2.</t>
  </si>
  <si>
    <t>Приоритетна област 3.2. "Полагане на целенасочени усилия за подобряване здравето, благополучието и качеството на живот на местното население".</t>
  </si>
  <si>
    <t xml:space="preserve">СЦ.3.2.1.  </t>
  </si>
  <si>
    <t xml:space="preserve"> Повишаване качеството и ефективността на здравните и социалните услуги и обновяване на материалната база.   </t>
  </si>
  <si>
    <t xml:space="preserve">Намаляване на бедността и социалното включване и интеграция на групите в неравностойно положение.  </t>
  </si>
  <si>
    <t>м.3.2.1.1.</t>
  </si>
  <si>
    <t>3.2.1.1.1.</t>
  </si>
  <si>
    <t>3.2.1.1.2.</t>
  </si>
  <si>
    <t>3.2.1.1.3.</t>
  </si>
  <si>
    <t>3.2.1.1.4.</t>
  </si>
  <si>
    <t>3.2.1.1.5.</t>
  </si>
  <si>
    <t>3.2.1.1.6.</t>
  </si>
  <si>
    <t>3.2.1.1.7.</t>
  </si>
  <si>
    <t>3.2.1.1.8.</t>
  </si>
  <si>
    <t>3.2.1.1.9.</t>
  </si>
  <si>
    <t xml:space="preserve">Разширяване на обхвата и услугите на Домашен социален патронаж. </t>
  </si>
  <si>
    <t>ОПРЧР/         Общински бюджет</t>
  </si>
  <si>
    <t>ПРСР/ОПРЧР/Общински бюджет</t>
  </si>
  <si>
    <t>3.2.1.1.10.</t>
  </si>
  <si>
    <t xml:space="preserve">Обновяване на здравната инфраструктура и предоставяне на по-качествени здравни грижи.  </t>
  </si>
  <si>
    <t>СЦ 3.2.2.</t>
  </si>
  <si>
    <t>м.3.2.1.2.</t>
  </si>
  <si>
    <t>.м 3.2.2.1</t>
  </si>
  <si>
    <t>3.2.2.1.1.</t>
  </si>
  <si>
    <t>3.2.1.2.1.</t>
  </si>
  <si>
    <t>3.2.1.2.2.</t>
  </si>
  <si>
    <t>3.2.1.2.3.</t>
  </si>
  <si>
    <t>3.2.1.2.4.</t>
  </si>
  <si>
    <t>3.2.1.2.5.</t>
  </si>
  <si>
    <t>ПРСР/ПЧП</t>
  </si>
  <si>
    <t>Спортни клубове</t>
  </si>
  <si>
    <t>Държавен бюджет/  Общински бюджет</t>
  </si>
  <si>
    <t>Исторически музей</t>
  </si>
  <si>
    <t>м. 3.2.2.2.</t>
  </si>
  <si>
    <t xml:space="preserve">Рехабилитационни дейности на парковите и зелените площи в общината.  </t>
  </si>
  <si>
    <t>Обособяване, благоустрояване и озеленяване на нови паркови пространства.</t>
  </si>
  <si>
    <t>3.2.2.2.1.</t>
  </si>
  <si>
    <t>3.2.2.2.2.</t>
  </si>
  <si>
    <t>Общо по Приоритет 3.2.:</t>
  </si>
  <si>
    <t xml:space="preserve">Доизграждане и обновяване на общинската система за управление на отпадъците.  </t>
  </si>
  <si>
    <t>Включване в местни, регионални и национални инициативи за масово почистване на територията.</t>
  </si>
  <si>
    <t>Рехабилитация на път  ІІІ-609 
град Дряново - град Трявна.</t>
  </si>
  <si>
    <t>Чатен сектор</t>
  </si>
  <si>
    <t>Благоустрояване на инфраструктурата  в  ж.к."Априлци"</t>
  </si>
  <si>
    <t>"Благоустрояване на  инфраструктурата  в
ж.к. "Успех".</t>
  </si>
  <si>
    <t>2.1.1.3.11.</t>
  </si>
  <si>
    <t>3.2.1.1.11.</t>
  </si>
  <si>
    <t>3.2.1.1.12.</t>
  </si>
  <si>
    <t>3.2.1.1.13.</t>
  </si>
  <si>
    <t xml:space="preserve">Рекултивиране на сметището в град Дряново.
</t>
  </si>
  <si>
    <t>Изграждане на площадки за събиране на оборска тор.</t>
  </si>
  <si>
    <t>Разделно събиране на отпадъците и въвеждане на компостиране.</t>
  </si>
  <si>
    <t>Изграждане на Площадка за биоотпадъци.</t>
  </si>
  <si>
    <t>Защита на околната среда и превенция на риска (кризи, бедствия и аварии).</t>
  </si>
  <si>
    <t>4.1.2.1.3.</t>
  </si>
  <si>
    <t>ОПОС/           ПУДООС</t>
  </si>
  <si>
    <t>Провеждане на мерки за превенция на климатичните промени.</t>
  </si>
  <si>
    <t xml:space="preserve">Изграждане на местна структура за борба с пожарите, наводненията, природните бедствия и последиците от тях. </t>
  </si>
  <si>
    <t>4.1.2.3.3.</t>
  </si>
  <si>
    <t>Фонд за бедствия и аварии</t>
  </si>
  <si>
    <t>ДГС/Пожарна/МВР/Частен сектор</t>
  </si>
  <si>
    <t>Провеждане на мерки за предотвратяване на свлачищата.</t>
  </si>
  <si>
    <t xml:space="preserve">Опазване и възстановяване на екосистемите, видовете и генетичното разнообразие.  </t>
  </si>
  <si>
    <t>ПРСР/ОПОС</t>
  </si>
  <si>
    <t>НПО/ЛРС</t>
  </si>
  <si>
    <t>Предприемане на мерки за спиране на загубата на биоразнообразието и деградацията на екосистемите.</t>
  </si>
  <si>
    <t>4.2.2.3.</t>
  </si>
  <si>
    <t>Мерки за борба с бракониерството и безразборното изсичане на дървесината.</t>
  </si>
  <si>
    <t xml:space="preserve">ОПОС </t>
  </si>
  <si>
    <t>Възстановяване на хабитатите тип крайречни влажни зони.</t>
  </si>
  <si>
    <t>Стратегическа цел 5.   „Добро управление и достъп до качествени административни услуги“</t>
  </si>
  <si>
    <t xml:space="preserve"> Приоритетна област 5.1. „Предоставяне на по-качествени услуги и информация на граждани и бизнес“.</t>
  </si>
  <si>
    <t>5.1.1.1.2.</t>
  </si>
  <si>
    <t xml:space="preserve"> От управление към добро управление.</t>
  </si>
  <si>
    <t>Прозрачно управление и активно гражданско участие.</t>
  </si>
  <si>
    <t>СЦ 5.1.2.</t>
  </si>
  <si>
    <t>СЦ 5.1.1.</t>
  </si>
  <si>
    <t>Организиране на обществени обсъждания по важни обществени въпроси и основни стратегически документи.</t>
  </si>
  <si>
    <t xml:space="preserve"> Информираност и равнопоставеност на гражданите.</t>
  </si>
  <si>
    <t>м.5.1.2.2.</t>
  </si>
  <si>
    <t>5.1.2.2.1.</t>
  </si>
  <si>
    <t>5.1.2.2.2.</t>
  </si>
  <si>
    <t xml:space="preserve"> Обучение и обмен на добри практики за създаване на ефективен проектен мениджмънт.</t>
  </si>
  <si>
    <t>5.2.1.1.3.</t>
  </si>
  <si>
    <t xml:space="preserve">Обучение по въпросите на проектното менажиране и финансово управление на проектите.   </t>
  </si>
  <si>
    <t xml:space="preserve">Запознаване с изискванията на новите оперативни и други европейски програми.  </t>
  </si>
  <si>
    <t xml:space="preserve"> Приоритетна област 5.2.  „Подобряване на административния и проектния капацитет на община та за ефективно управление на оперативните програми и ПЧП“</t>
  </si>
  <si>
    <t>СЦ 5.2.1.</t>
  </si>
  <si>
    <t xml:space="preserve"> Разширяване на междуобщинското сътрудничество.</t>
  </si>
  <si>
    <t>ПРСР, ОП "Добро управление"</t>
  </si>
  <si>
    <t>3.2.1.1.14.</t>
  </si>
  <si>
    <t xml:space="preserve">Изграждане на устойчиви партньорства и ефективна координация между институциите. </t>
  </si>
  <si>
    <t xml:space="preserve">Изграждане на публично-частни партньорства. </t>
  </si>
  <si>
    <t xml:space="preserve">Изграждане на местни, регионални, национални и международни партньорства. </t>
  </si>
  <si>
    <t>Общински бюджет, Европейски програми</t>
  </si>
  <si>
    <t xml:space="preserve">Изграждане на партньорства за устойчиво регионално развитие. </t>
  </si>
  <si>
    <t>Изграждане на екип за разработване на документите и реализация на ПЧП.</t>
  </si>
  <si>
    <t>Изграждане на ПЧП подобряващи местната инфраструктура и услуги.</t>
  </si>
  <si>
    <t>2.1.1.3.12.</t>
  </si>
  <si>
    <t>Фирми/НПО</t>
  </si>
  <si>
    <t>Реконструиране на път град Севлиево - град Дряново (през село Скалско).</t>
  </si>
  <si>
    <t>Рехабилитация на път  ІІІ-609 
град Дряново - с.Буря</t>
  </si>
  <si>
    <t>Ремонт и реконструкция на  тротоарите в Дряново и селата.</t>
  </si>
  <si>
    <t>Реконструиране на ул. "Шипка", град Дряново.</t>
  </si>
  <si>
    <t>Благоустрояване на инфраструктурата  в квартал "Изгрев".</t>
  </si>
  <si>
    <t xml:space="preserve">Изграждане на нова вътрешна улична мрежа в общината. </t>
  </si>
  <si>
    <t xml:space="preserve">Рехабилитация на главен водопровод. </t>
  </si>
  <si>
    <t>Фонд "Природни бедствия"/ПУДООС/ОПОС/ПРСР</t>
  </si>
  <si>
    <t>ПРСР/Църковен бюджет/ красива България</t>
  </si>
  <si>
    <t>Енерго-про</t>
  </si>
  <si>
    <t>Общински бюджет/Фонд "Козлодуй"</t>
  </si>
  <si>
    <t>Училищата/фирми</t>
  </si>
  <si>
    <t>Общински бюджет/ПРСР/МК/НФМ</t>
  </si>
  <si>
    <t>Ремонт на стадиона в с. Царева ливада.</t>
  </si>
  <si>
    <t xml:space="preserve"> Изграждане фитнес на открито в гр.Дряново и с.Царева ливада.</t>
  </si>
  <si>
    <t xml:space="preserve">Оборудване на спортен и  рехабилитационен център за 
хора с увреждания. </t>
  </si>
  <si>
    <t>МФВС/ПЧП</t>
  </si>
  <si>
    <t>Изграждане на инфраструктура подобряваща достъпа на хора с увреждания до обществени сгради и публични пространства.</t>
  </si>
  <si>
    <t>Създаване на  Център за социална рехабилитация и интеграция на хора с увредено зрение.</t>
  </si>
  <si>
    <t xml:space="preserve">Ремонт и обновяване на клубовете на пенсионера. </t>
  </si>
  <si>
    <t>Разкриване на общински хоспис.</t>
  </si>
  <si>
    <t>ПЧП/ Общински бюджет</t>
  </si>
  <si>
    <t>ОПРЧР/ЕИП</t>
  </si>
  <si>
    <t>Отреждане на място и изграждане на претоварна площадка за сепариране на отпадъци.</t>
  </si>
  <si>
    <t xml:space="preserve"> Изграждане на  Площадка за съхранение на строителни отпадъци. </t>
  </si>
  <si>
    <t>Разработване на Програма за опазване на околната среда</t>
  </si>
  <si>
    <t>Общината/       ДГС</t>
  </si>
  <si>
    <t>ТП ДГС</t>
  </si>
  <si>
    <t>Разширяване на междуобщинските инициативи в областта на техническата инфраструктура.</t>
  </si>
  <si>
    <t>Изграждане на обзорни площадки.</t>
  </si>
  <si>
    <t>Корекция на речно корито на река Дряновска.</t>
  </si>
  <si>
    <t>Почистване коритата и укрепване на бреговете на реките:  Дряновска, Янтра и техните притоци на територията на общината.</t>
  </si>
  <si>
    <t>Изработване на Общ устройствен план.</t>
  </si>
  <si>
    <t xml:space="preserve">Изграждане на младежки  център.  </t>
  </si>
  <si>
    <t>Създаване на  Дневен център за възрастни хора в с. Царева ливада.</t>
  </si>
  <si>
    <t>Предоставяне на услуги по Програма "Личен асиситент".</t>
  </si>
  <si>
    <t>Пребазиране на защитено жилище за възрастни хора с физически увреждания и Дневен център за деца и възрастни с увреждания - Дряново.</t>
  </si>
  <si>
    <t xml:space="preserve">Подобряване на здравната инфраструктура на територията общината. </t>
  </si>
  <si>
    <t>Реконструкция на спортен комплекс "Локомотив".</t>
  </si>
  <si>
    <t>Доизграждане на Ценър за рехабилитация и интеграция на хора с увреждания.</t>
  </si>
  <si>
    <t>Реконструкция на градски басейн и проебразуването му в закрит за целогодишно ползване.</t>
  </si>
  <si>
    <t>Изграждане на трасе за офроуд.</t>
  </si>
  <si>
    <t>Провеждане на мерки за предотвратяване на щетите от наводнения.</t>
  </si>
  <si>
    <t>Отбелязване Деня на строителя и превръщането му в традиционен празник за общината, чрез привличане на национални браншови организации.</t>
  </si>
  <si>
    <t>Изграждане на водоизточници и санитарно-охранителни зони около водоизточниците.</t>
  </si>
  <si>
    <t xml:space="preserve">Изграждане на канали за отвеждане на скатни води. </t>
  </si>
  <si>
    <t>Изграждане на санитарно-охранителни зони около водоизточниците за питейно-битово водоподаване.</t>
  </si>
  <si>
    <t>ПРСР/ОПОС/  Общински бюджет</t>
  </si>
  <si>
    <t>Проучване и проектиране допълнителни резервни водоизточници.</t>
  </si>
  <si>
    <t>м.2.1.2.3.</t>
  </si>
  <si>
    <t>2.1.2.3.1.</t>
  </si>
  <si>
    <t>2.1.2.3.2.</t>
  </si>
  <si>
    <t>2.1.2.3.3.</t>
  </si>
  <si>
    <t>Разработване на Стратегия за развитие на туризма</t>
  </si>
  <si>
    <t xml:space="preserve"> Изграждане и обновяване на туристическата инфраструктура и предоставяне на нови туристически услуги.</t>
  </si>
  <si>
    <t>Изграждане на художествено осветление на туристическите обекти в гр.Дряново.</t>
  </si>
  <si>
    <t>1.1.4.2.4.</t>
  </si>
  <si>
    <t>Обозначаване и грижа за защитените дървета на територията на общината.</t>
  </si>
  <si>
    <t>Изграждане на нови туристически атракции.</t>
  </si>
  <si>
    <t>ПРСР/    ЕИП</t>
  </si>
  <si>
    <t xml:space="preserve">Текущо почистване на проблемни места по речните корита и деретата, извън урбанизираните зони. </t>
  </si>
  <si>
    <t xml:space="preserve">Благоустрояване на инфраструктурата  в района на ЖП Гарата. </t>
  </si>
  <si>
    <t>Асфалтиране и ремонт на улиците в населените места на общината.</t>
  </si>
  <si>
    <t>Ремонт и реконструкция на  площадните пространства в населените места на общината.</t>
  </si>
  <si>
    <t>Изграждане на система за видео наблюдение в гр.Дряново и на възлови участъци в населените места на общината.</t>
  </si>
  <si>
    <t xml:space="preserve"> Доверителен екофонд/ ПРСР/ Фонд "Козлодуй"</t>
  </si>
  <si>
    <t>Утвърждаване на националните културни прояви: Поезия и песен на Балкана", "Балканът пее и разказва", Национален събор на пенсионерите "От дума на дума, от песен на песен", "Ракия-магия" - фестивал на домашната ракия и Национален плувен фестивал - с.Царева ливада.</t>
  </si>
  <si>
    <t>Изграждане на Дом за стари хора</t>
  </si>
  <si>
    <t>3.2.1.2.6.</t>
  </si>
  <si>
    <t xml:space="preserve">Запазване на Филиала на ЦСМП гр.Дряново.  </t>
  </si>
  <si>
    <t>Разкриване и оборудване на специализирани лекарски кабинети.</t>
  </si>
  <si>
    <t xml:space="preserve"> Общински бюджет</t>
  </si>
  <si>
    <t>Повишаване на квалификацията на медицинските кадри и привличане на нови специалисти</t>
  </si>
  <si>
    <t>Изграждане на втори национален Тенис център  в гр. Дряново.</t>
  </si>
  <si>
    <t>Реконструкция на лекоатлетическата писта на стадион Локомотив - гр. Дряново.</t>
  </si>
  <si>
    <t xml:space="preserve">Информиране на населението за разделното събиране на отпадъците и контрол върху дейността. </t>
  </si>
  <si>
    <t>ОП "Добро управление"/Общински бюджет</t>
  </si>
  <si>
    <t xml:space="preserve">Ремонт на сградите на кметствата и създаване на условия за административно обслужване на населението в селата.  </t>
  </si>
  <si>
    <t>Изграждане на бизнес  обединения и местна инициативна група.</t>
  </si>
  <si>
    <t>ОП РЧР</t>
  </si>
  <si>
    <t>Професионално образование и подготовка на кадри, необходими на местия бизнес.</t>
  </si>
  <si>
    <t>Създаване и обновяване на места за настаняване и заведения за обществено хранене в общината.</t>
  </si>
  <si>
    <t>Частен бизнес</t>
  </si>
  <si>
    <t>Обновяване на Туристически информационен център в гр. Дряново.</t>
  </si>
  <si>
    <t>Изграждане на посетителски информационен център на входа на  пещера "Андъка" - Дряновски манастир</t>
  </si>
  <si>
    <t>Поддържане на съществуващи и изграждане на нови туристически маршрути и велоалеи</t>
  </si>
  <si>
    <t>Благоустрояване на пещера "Бачо Киро".</t>
  </si>
  <si>
    <t xml:space="preserve">Популяризиране на културните и природните забележителности на територията на общината. </t>
  </si>
  <si>
    <t>Частен сектор НПО</t>
  </si>
  <si>
    <t>Изпълнение на проекти и програми за временна заетост.</t>
  </si>
  <si>
    <t xml:space="preserve">Изпълнение на национални и регионални програми за обучение и заетост </t>
  </si>
  <si>
    <t xml:space="preserve">Подкрепа на предприемачеството </t>
  </si>
  <si>
    <t xml:space="preserve">Осигуряване на трудовата заетост сред младежите </t>
  </si>
  <si>
    <t>Развитие на  говедовъдството, овцевъдството, козевъдството, свиневъдството, птицевъдството и пчеларството и др.</t>
  </si>
  <si>
    <t>Повишаване квалификацията и преквалификация на заетите в селското стопанство.</t>
  </si>
  <si>
    <t>Насърчаване на производството  на био продукти</t>
  </si>
  <si>
    <t>Актуализиране на лесоустройствен план</t>
  </si>
  <si>
    <t>Изграждане на противопожарни депа, минерализовани ивици</t>
  </si>
  <si>
    <t>Изграждане на пешеходен надлез на главен път I в района на ж.к. "Успех"</t>
  </si>
  <si>
    <t>Основен ремонт и рехабилитация на участъци от общинска пътна мрежа.</t>
  </si>
  <si>
    <t>Текущ ремонт на общинска пътна мрежа.</t>
  </si>
  <si>
    <t>Изграждане на ж.п. прелез гр.Дряново - ул. А. Кънчев</t>
  </si>
  <si>
    <t xml:space="preserve">Реконструкция на вътрешна и външна водопроводна  мрежа в населените места. </t>
  </si>
  <si>
    <t xml:space="preserve"> Изграждане на вътрешна водопроводна мрежа в населените места. </t>
  </si>
  <si>
    <t>Специализирани инфраструктури</t>
  </si>
  <si>
    <t>Изграждане на газопреносна мрежа.</t>
  </si>
  <si>
    <t xml:space="preserve">Разширяване и благоустрояване на гробищните паркове в общината. </t>
  </si>
  <si>
    <t>Ремонт на църковните храмове.</t>
  </si>
  <si>
    <t>Поддръжка и реконструкция на електропреносната система на територията на общината.</t>
  </si>
  <si>
    <t xml:space="preserve">Въвеждане на Енергийно ефективно улично осветление </t>
  </si>
  <si>
    <t>Изграждане на малки ВЕЦ и реконструкция на съществуващи  съоръжения.</t>
  </si>
  <si>
    <t xml:space="preserve">Внедряване на мерки за енергийна ефективност на обществените сгради. </t>
  </si>
  <si>
    <t xml:space="preserve">Внедряване на мерки за енергийна ефективност на  жилищни сгради. </t>
  </si>
  <si>
    <t>Изработване и одобряване на устройствените, кадаостралните и регулационните планове за населените места на общината.</t>
  </si>
  <si>
    <t>Подобряване на материално-техническата база на образователната инфраструктура</t>
  </si>
  <si>
    <t>Внедряване на мерки за енергийна ефективност в сградния фонд на училища, детски градини и детски ясли</t>
  </si>
  <si>
    <t>Реновиране на сградния фонд и прилежащата инфраструктура на училища, детски градини и детски ясли</t>
  </si>
  <si>
    <t>Организиране на обучения за учене през целия живот</t>
  </si>
  <si>
    <t>Реставрация и  археологически проучвания  на  крепостите "Дискодуратера", "Боруна" и "Стринава", римските пътища и др.</t>
  </si>
  <si>
    <t>ПРСР, Норвежка програма</t>
  </si>
  <si>
    <t>община</t>
  </si>
  <si>
    <t>Подобряване на материално-техническата база на Дома за възрастни хора с деменция и Дома за възрастни хора с психични разстройства.</t>
  </si>
  <si>
    <t>Разкриване на болница за долекуване и продължително лечение.</t>
  </si>
  <si>
    <t xml:space="preserve">Обучение на служителите за изграждане на административен капацитет </t>
  </si>
  <si>
    <t>Въвеждане на електронно управление и комплексно административно обслужване в Община Дряново</t>
  </si>
  <si>
    <t xml:space="preserve">Обновяване на офис техниката и софтуера в Общинска администрация. </t>
  </si>
  <si>
    <t xml:space="preserve">Осигуряване на публичност и прозрачност на дейността на общинска администрация </t>
  </si>
  <si>
    <t>Организиране на междуобщински инициативи в областта на местното самоуправление</t>
  </si>
  <si>
    <t>Аутсорсване на общински услуги</t>
  </si>
  <si>
    <t>Обособяване на индустриална зона на територията на общината.</t>
  </si>
  <si>
    <t xml:space="preserve">Повишаване  информираността и компетентността на местния бизнес в усвояването на средства по оперативни програми. </t>
  </si>
  <si>
    <t xml:space="preserve">Разработване на общинска инвестиционна политика в подкрепа на инвеститорите. </t>
  </si>
  <si>
    <t>Технологична модернизация на съществуващи Малки и средни предприятия.</t>
  </si>
  <si>
    <t>Популяризиране на местните производства на национални, трансрегионални и международни форуми</t>
  </si>
  <si>
    <t>Реконструкция на пл. "Възраждане" и изграждане на подход към църквата "Св. Никола".</t>
  </si>
  <si>
    <t>Благоустрояване на зона за отдих при моста на Колю Фичето над р. Дряновска.</t>
  </si>
  <si>
    <t xml:space="preserve">Изграждане на Широколентов Интернет на територията на общината. </t>
  </si>
  <si>
    <t>Изграждане на общински културен център с изложбени пространства и експозиционни зали в сградата на Дряновското класно училище.</t>
  </si>
  <si>
    <t>Обогатяване на спортния календар на общината.</t>
  </si>
  <si>
    <t>Изграждане на временен приют за бездомните кучета.</t>
  </si>
  <si>
    <t xml:space="preserve">Актуализация/създаване на нов административен сайт на община Дряново. </t>
  </si>
  <si>
    <t>Изграждане на електронни мрежи и споделяне на масиви с административни държавни структури.</t>
  </si>
  <si>
    <t>Подобряване на информираността за реализацичта на местни инициативи.</t>
  </si>
  <si>
    <t xml:space="preserve">Развитие на поклонническия, спортния, фестивалния, културно-историческия, селския, екологичния и друг шид туризъм. </t>
  </si>
  <si>
    <r>
      <t xml:space="preserve"> </t>
    </r>
    <r>
      <rPr>
        <sz val="9"/>
        <color indexed="8"/>
        <rFont val="Times New Roman"/>
        <family val="1"/>
      </rPr>
      <t>Утвърждаване на регионален туристически продукт съвместно с общините - Велико Търново и Горна Оряховица.</t>
    </r>
  </si>
  <si>
    <t>Професионална и езикова подготовка на заетите в областта на туризма.</t>
  </si>
  <si>
    <t>2.2.2.1.23.</t>
  </si>
  <si>
    <t>м.5.1.2.3.</t>
  </si>
  <si>
    <t>5.1.2.3.1.</t>
  </si>
  <si>
    <t>5.1.2.3.2.</t>
  </si>
  <si>
    <t>Еразъм/ ПРСР/Частен капитал</t>
  </si>
  <si>
    <t>3.2.1.1.15.</t>
  </si>
  <si>
    <t xml:space="preserve">Европейски програми/       Общински бюджет </t>
  </si>
  <si>
    <t xml:space="preserve">Обновяване на образователната инфраструктура  </t>
  </si>
  <si>
    <t xml:space="preserve">Подобряване достъпа до образование и учене през целия живот.   </t>
  </si>
  <si>
    <t>3.2.2.1.2.</t>
  </si>
  <si>
    <t>3.2.2.1.3.</t>
  </si>
  <si>
    <t>3.2.2.1.4.</t>
  </si>
  <si>
    <t>3.2.2.1.5.</t>
  </si>
  <si>
    <t>3.2.2.1.6.</t>
  </si>
  <si>
    <t>3.2.2.1.7.</t>
  </si>
  <si>
    <t>3.2.2.1.8.</t>
  </si>
  <si>
    <t>3.2.2.1.9.</t>
  </si>
  <si>
    <t>3.2.2.1.10.</t>
  </si>
  <si>
    <t>2.1.3.2.5.</t>
  </si>
  <si>
    <t xml:space="preserve">Подобряване на екологичната информираност сред учениците и местното население. </t>
  </si>
  <si>
    <t>4.2.2.4.</t>
  </si>
  <si>
    <t>Разработване на План за управление на ЗМ“Дряновски манастир“.</t>
  </si>
  <si>
    <t xml:space="preserve"> ОП "Добро управление"/    Общински бюджет</t>
  </si>
  <si>
    <t>ОП"Добро управление"/   Общински бюджет</t>
  </si>
  <si>
    <t>Предотвратяване загубата на биоразнообразието и подобряване на информираността.</t>
  </si>
  <si>
    <t>3.1.2.1.6.</t>
  </si>
  <si>
    <t xml:space="preserve"> Културни празници и културни събития в общината.</t>
  </si>
  <si>
    <t>Стратегическо планиране и общински политики.</t>
  </si>
  <si>
    <t>Укрепване жизнеспособността на земеделските стопанства и фермите с цел повишаване на конкурентоспособността на   селскостопанската дейност.</t>
  </si>
  <si>
    <t xml:space="preserve">Други източници </t>
  </si>
  <si>
    <t>Размер</t>
  </si>
  <si>
    <t>%</t>
  </si>
  <si>
    <t>Всичко:</t>
  </si>
  <si>
    <t>ПРСР/ Частен капитал</t>
  </si>
  <si>
    <t>ОП РЧР/ Държавен бюджет</t>
  </si>
  <si>
    <t>ОП  РЧР</t>
  </si>
  <si>
    <t>Частен капитал/ПМДР</t>
  </si>
  <si>
    <t xml:space="preserve">ПРСР/Държавен бюджет/ </t>
  </si>
  <si>
    <t>Държавен бюджет</t>
  </si>
  <si>
    <t xml:space="preserve">  </t>
  </si>
  <si>
    <t>Стратегическа цел 4. „Щадящо използване на ресурсите, опазване и възстановяване на околната среда и адаптиране към измененията на климата“.</t>
  </si>
  <si>
    <t xml:space="preserve">Приоритетна област 1.1. „Развитие на МСП, подобряване на бизнес средата, насърчаване на инвестициите и повишаване качеството на човешкия ресурс, базирано на  щадящо/екологосъобразно ползване на собствените ресурси“. </t>
  </si>
  <si>
    <t>Приоритетна област 4.2. "Опазване на околната среда и биоразнообразието".</t>
  </si>
  <si>
    <t>Приоритетна област 4.1. "Подобряване качествата на околната среда чрез намаляване на антропогенните замърсявания на територията".</t>
  </si>
  <si>
    <t>Парт-ньорска структу-ра</t>
  </si>
  <si>
    <t>Д "БТ"</t>
  </si>
  <si>
    <t>Община, Д "БТ"</t>
  </si>
  <si>
    <t>ОП "ИК"/       ПРСР/Частен капитал</t>
  </si>
  <si>
    <t>ОП "ИК" ПРСР/Частен капитал</t>
  </si>
  <si>
    <t>ОП "РЧР"/ПРСР</t>
  </si>
  <si>
    <t>ОП "РЧР"</t>
  </si>
  <si>
    <t xml:space="preserve">ОП "ИК" /Частен капитал/ПРСР </t>
  </si>
  <si>
    <t>НПО/ частен сектор</t>
  </si>
  <si>
    <t>ОПРР</t>
  </si>
  <si>
    <t>Утвърждаване на община Дряново като устойчива туристическа дестинация.</t>
  </si>
  <si>
    <t>Изграждане на Център за професионално обучение</t>
  </si>
  <si>
    <t>Частен сек-тор/СЦДП - Габрово /Общината</t>
  </si>
  <si>
    <t>СЦДП - Габрово /Общината</t>
  </si>
  <si>
    <t xml:space="preserve">Ремонт и реставрация на паметници на културата от национално и местно значение.  </t>
  </si>
  <si>
    <t>Предоставяне на съществуващи и разкриване на нови социални услуги в общността /защитени жилища, дневни центрове, преходно жилище, ЦОП и др./.</t>
  </si>
  <si>
    <t>Увеличаване на капацитета на съществуващи социални услуги в общността /защитени жилища, дневни центрове, ЦОП /.</t>
  </si>
  <si>
    <t>Предоставяне на услуга "Приемна грижа" и други превантивни и алтернативни форми на грижа и услуги.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</si>
</sst>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0"/>
    <numFmt numFmtId="186" formatCode="0.0000"/>
    <numFmt numFmtId="187" formatCode="0.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11"/>
      <name val="Calibri"/>
      <family val="2"/>
    </font>
    <font>
      <i/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8"/>
      <color indexed="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7" borderId="2" applyNumberFormat="0" applyAlignment="0" applyProtection="0"/>
    <xf numFmtId="0" fontId="26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6" applyNumberFormat="0" applyAlignment="0" applyProtection="0"/>
    <xf numFmtId="0" fontId="23" fillId="21" borderId="2" applyNumberFormat="0" applyAlignment="0" applyProtection="0"/>
    <xf numFmtId="0" fontId="13" fillId="22" borderId="7" applyNumberFormat="0" applyAlignment="0" applyProtection="0"/>
    <xf numFmtId="0" fontId="22" fillId="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2" fillId="2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24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11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2" fillId="27" borderId="10" xfId="0" applyFont="1" applyFill="1" applyBorder="1" applyAlignment="1">
      <alignment wrapText="1"/>
    </xf>
    <xf numFmtId="0" fontId="2" fillId="13" borderId="10" xfId="0" applyFont="1" applyFill="1" applyBorder="1" applyAlignment="1">
      <alignment wrapText="1"/>
    </xf>
    <xf numFmtId="0" fontId="5" fillId="28" borderId="10" xfId="0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5" fillId="3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18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27" borderId="10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2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8" fillId="27" borderId="10" xfId="0" applyFont="1" applyFill="1" applyBorder="1" applyAlignment="1">
      <alignment/>
    </xf>
    <xf numFmtId="14" fontId="8" fillId="2" borderId="10" xfId="0" applyNumberFormat="1" applyFont="1" applyFill="1" applyBorder="1" applyAlignment="1">
      <alignment/>
    </xf>
    <xf numFmtId="0" fontId="8" fillId="31" borderId="10" xfId="0" applyFont="1" applyFill="1" applyBorder="1" applyAlignment="1">
      <alignment wrapText="1"/>
    </xf>
    <xf numFmtId="3" fontId="8" fillId="31" borderId="10" xfId="0" applyNumberFormat="1" applyFont="1" applyFill="1" applyBorder="1" applyAlignment="1">
      <alignment/>
    </xf>
    <xf numFmtId="0" fontId="8" fillId="31" borderId="10" xfId="0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7" fillId="31" borderId="10" xfId="0" applyFont="1" applyFill="1" applyBorder="1" applyAlignment="1">
      <alignment horizontal="right" wrapText="1"/>
    </xf>
    <xf numFmtId="0" fontId="7" fillId="31" borderId="10" xfId="0" applyFont="1" applyFill="1" applyBorder="1" applyAlignment="1">
      <alignment horizontal="right"/>
    </xf>
    <xf numFmtId="0" fontId="8" fillId="5" borderId="10" xfId="0" applyFont="1" applyFill="1" applyBorder="1" applyAlignment="1">
      <alignment/>
    </xf>
    <xf numFmtId="0" fontId="8" fillId="31" borderId="10" xfId="0" applyFont="1" applyFill="1" applyBorder="1" applyAlignment="1">
      <alignment horizontal="left" wrapText="1"/>
    </xf>
    <xf numFmtId="3" fontId="8" fillId="31" borderId="10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15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7" fillId="10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21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1" borderId="10" xfId="0" applyFont="1" applyFill="1" applyBorder="1" applyAlignment="1">
      <alignment horizontal="right" wrapText="1"/>
    </xf>
    <xf numFmtId="0" fontId="8" fillId="31" borderId="10" xfId="0" applyFont="1" applyFill="1" applyBorder="1" applyAlignment="1">
      <alignment horizontal="right"/>
    </xf>
    <xf numFmtId="0" fontId="8" fillId="28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0" fillId="27" borderId="10" xfId="0" applyFill="1" applyBorder="1" applyAlignment="1">
      <alignment/>
    </xf>
    <xf numFmtId="0" fontId="8" fillId="11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16" borderId="10" xfId="0" applyFont="1" applyFill="1" applyBorder="1" applyAlignment="1">
      <alignment horizontal="right" wrapText="1"/>
    </xf>
    <xf numFmtId="3" fontId="5" fillId="16" borderId="10" xfId="0" applyNumberFormat="1" applyFont="1" applyFill="1" applyBorder="1" applyAlignment="1">
      <alignment horizontal="right"/>
    </xf>
    <xf numFmtId="0" fontId="3" fillId="16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28" borderId="10" xfId="0" applyFont="1" applyFill="1" applyBorder="1" applyAlignment="1">
      <alignment horizontal="right" wrapText="1"/>
    </xf>
    <xf numFmtId="3" fontId="5" fillId="28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19" borderId="10" xfId="0" applyFont="1" applyFill="1" applyBorder="1" applyAlignment="1">
      <alignment horizontal="right" wrapText="1"/>
    </xf>
    <xf numFmtId="3" fontId="11" fillId="19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2" borderId="10" xfId="0" applyFont="1" applyFill="1" applyBorder="1" applyAlignment="1">
      <alignment/>
    </xf>
    <xf numFmtId="14" fontId="7" fillId="2" borderId="10" xfId="0" applyNumberFormat="1" applyFont="1" applyFill="1" applyBorder="1" applyAlignment="1">
      <alignment/>
    </xf>
    <xf numFmtId="0" fontId="7" fillId="5" borderId="10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3" fontId="8" fillId="31" borderId="11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 wrapText="1"/>
    </xf>
    <xf numFmtId="3" fontId="5" fillId="34" borderId="11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31" borderId="0" xfId="0" applyFont="1" applyFill="1" applyBorder="1" applyAlignment="1">
      <alignment/>
    </xf>
    <xf numFmtId="0" fontId="5" fillId="31" borderId="0" xfId="0" applyFont="1" applyFill="1" applyBorder="1" applyAlignment="1">
      <alignment horizontal="right" wrapText="1"/>
    </xf>
    <xf numFmtId="3" fontId="5" fillId="31" borderId="0" xfId="0" applyNumberFormat="1" applyFont="1" applyFill="1" applyBorder="1" applyAlignment="1">
      <alignment horizontal="right"/>
    </xf>
    <xf numFmtId="0" fontId="8" fillId="31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11" borderId="10" xfId="0" applyFont="1" applyFill="1" applyBorder="1" applyAlignment="1">
      <alignment/>
    </xf>
    <xf numFmtId="0" fontId="9" fillId="31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14" fontId="7" fillId="7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8" fillId="31" borderId="0" xfId="0" applyFont="1" applyFill="1" applyAlignment="1">
      <alignment wrapText="1"/>
    </xf>
    <xf numFmtId="0" fontId="7" fillId="21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/>
    </xf>
    <xf numFmtId="0" fontId="8" fillId="0" borderId="13" xfId="0" applyFont="1" applyFill="1" applyBorder="1" applyAlignment="1">
      <alignment horizontal="right" wrapText="1"/>
    </xf>
    <xf numFmtId="0" fontId="12" fillId="0" borderId="10" xfId="0" applyFont="1" applyBorder="1" applyAlignment="1">
      <alignment/>
    </xf>
    <xf numFmtId="0" fontId="17" fillId="13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5" xfId="0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8" fillId="27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27" borderId="10" xfId="0" applyFont="1" applyFill="1" applyBorder="1" applyAlignment="1">
      <alignment/>
    </xf>
    <xf numFmtId="3" fontId="8" fillId="31" borderId="13" xfId="0" applyNumberFormat="1" applyFont="1" applyFill="1" applyBorder="1" applyAlignment="1">
      <alignment horizontal="right"/>
    </xf>
    <xf numFmtId="0" fontId="8" fillId="5" borderId="15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2" fillId="14" borderId="0" xfId="0" applyFont="1" applyFill="1" applyAlignment="1">
      <alignment/>
    </xf>
    <xf numFmtId="0" fontId="2" fillId="28" borderId="10" xfId="0" applyFont="1" applyFill="1" applyBorder="1" applyAlignment="1">
      <alignment/>
    </xf>
    <xf numFmtId="0" fontId="2" fillId="28" borderId="10" xfId="0" applyFont="1" applyFill="1" applyBorder="1" applyAlignment="1">
      <alignment horizontal="left"/>
    </xf>
    <xf numFmtId="0" fontId="2" fillId="22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7" fillId="7" borderId="16" xfId="0" applyFont="1" applyFill="1" applyBorder="1" applyAlignment="1">
      <alignment wrapText="1"/>
    </xf>
    <xf numFmtId="0" fontId="0" fillId="0" borderId="17" xfId="0" applyBorder="1" applyAlignment="1">
      <alignment/>
    </xf>
    <xf numFmtId="0" fontId="13" fillId="15" borderId="18" xfId="0" applyFont="1" applyFill="1" applyBorder="1" applyAlignment="1">
      <alignment/>
    </xf>
    <xf numFmtId="0" fontId="13" fillId="15" borderId="17" xfId="0" applyFont="1" applyFill="1" applyBorder="1" applyAlignment="1">
      <alignment/>
    </xf>
    <xf numFmtId="0" fontId="0" fillId="0" borderId="19" xfId="0" applyBorder="1" applyAlignment="1">
      <alignment/>
    </xf>
    <xf numFmtId="0" fontId="5" fillId="15" borderId="16" xfId="0" applyFont="1" applyFill="1" applyBorder="1" applyAlignment="1">
      <alignment horizontal="justify" vertical="center"/>
    </xf>
    <xf numFmtId="0" fontId="8" fillId="0" borderId="10" xfId="0" applyFont="1" applyBorder="1" applyAlignment="1">
      <alignment wrapText="1"/>
    </xf>
    <xf numFmtId="0" fontId="8" fillId="27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7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8" fillId="31" borderId="10" xfId="0" applyFont="1" applyFill="1" applyBorder="1" applyAlignment="1">
      <alignment wrapText="1"/>
    </xf>
    <xf numFmtId="0" fontId="8" fillId="31" borderId="10" xfId="0" applyFont="1" applyFill="1" applyBorder="1" applyAlignment="1">
      <alignment/>
    </xf>
    <xf numFmtId="0" fontId="8" fillId="0" borderId="0" xfId="0" applyFont="1" applyAlignment="1">
      <alignment wrapText="1"/>
    </xf>
    <xf numFmtId="0" fontId="0" fillId="31" borderId="10" xfId="0" applyFill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31" borderId="16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/>
    </xf>
    <xf numFmtId="0" fontId="5" fillId="15" borderId="16" xfId="0" applyFon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7" fillId="15" borderId="20" xfId="0" applyFont="1" applyFill="1" applyBorder="1" applyAlignment="1">
      <alignment wrapText="1"/>
    </xf>
    <xf numFmtId="0" fontId="15" fillId="0" borderId="10" xfId="0" applyFont="1" applyBorder="1" applyAlignment="1">
      <alignment horizontal="right" vertical="center" wrapText="1"/>
    </xf>
    <xf numFmtId="0" fontId="9" fillId="31" borderId="16" xfId="0" applyFont="1" applyFill="1" applyBorder="1" applyAlignment="1">
      <alignment/>
    </xf>
    <xf numFmtId="0" fontId="5" fillId="31" borderId="18" xfId="0" applyFont="1" applyFill="1" applyBorder="1" applyAlignment="1">
      <alignment horizontal="right" wrapText="1"/>
    </xf>
    <xf numFmtId="3" fontId="5" fillId="31" borderId="18" xfId="0" applyNumberFormat="1" applyFont="1" applyFill="1" applyBorder="1" applyAlignment="1">
      <alignment horizontal="right"/>
    </xf>
    <xf numFmtId="0" fontId="9" fillId="31" borderId="18" xfId="0" applyFont="1" applyFill="1" applyBorder="1" applyAlignment="1">
      <alignment/>
    </xf>
    <xf numFmtId="0" fontId="9" fillId="31" borderId="10" xfId="0" applyFont="1" applyFill="1" applyBorder="1" applyAlignment="1">
      <alignment/>
    </xf>
    <xf numFmtId="0" fontId="8" fillId="28" borderId="10" xfId="0" applyFont="1" applyFill="1" applyBorder="1" applyAlignment="1">
      <alignment/>
    </xf>
    <xf numFmtId="0" fontId="11" fillId="28" borderId="10" xfId="0" applyFont="1" applyFill="1" applyBorder="1" applyAlignment="1">
      <alignment horizontal="right" wrapText="1"/>
    </xf>
    <xf numFmtId="3" fontId="11" fillId="28" borderId="10" xfId="0" applyNumberFormat="1" applyFont="1" applyFill="1" applyBorder="1" applyAlignment="1">
      <alignment/>
    </xf>
    <xf numFmtId="14" fontId="8" fillId="11" borderId="10" xfId="0" applyNumberFormat="1" applyFont="1" applyFill="1" applyBorder="1" applyAlignment="1">
      <alignment/>
    </xf>
    <xf numFmtId="0" fontId="8" fillId="15" borderId="16" xfId="0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31" borderId="10" xfId="0" applyFont="1" applyFill="1" applyBorder="1" applyAlignment="1">
      <alignment vertical="center" wrapText="1"/>
    </xf>
    <xf numFmtId="0" fontId="8" fillId="0" borderId="17" xfId="0" applyFont="1" applyBorder="1" applyAlignment="1">
      <alignment/>
    </xf>
    <xf numFmtId="0" fontId="5" fillId="12" borderId="10" xfId="0" applyFont="1" applyFill="1" applyBorder="1" applyAlignment="1">
      <alignment/>
    </xf>
    <xf numFmtId="0" fontId="17" fillId="13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3" xfId="0" applyFont="1" applyFill="1" applyBorder="1" applyAlignment="1">
      <alignment wrapText="1"/>
    </xf>
    <xf numFmtId="3" fontId="15" fillId="31" borderId="10" xfId="0" applyNumberFormat="1" applyFont="1" applyFill="1" applyBorder="1" applyAlignment="1">
      <alignment horizontal="right"/>
    </xf>
    <xf numFmtId="0" fontId="8" fillId="31" borderId="13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right" wrapText="1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right" wrapText="1"/>
    </xf>
    <xf numFmtId="0" fontId="8" fillId="31" borderId="10" xfId="0" applyFont="1" applyFill="1" applyBorder="1" applyAlignment="1">
      <alignment wrapText="1"/>
    </xf>
    <xf numFmtId="0" fontId="15" fillId="31" borderId="10" xfId="0" applyFont="1" applyFill="1" applyBorder="1" applyAlignment="1">
      <alignment wrapText="1"/>
    </xf>
    <xf numFmtId="0" fontId="15" fillId="31" borderId="10" xfId="0" applyFont="1" applyFill="1" applyBorder="1" applyAlignment="1">
      <alignment horizontal="right" wrapText="1"/>
    </xf>
    <xf numFmtId="0" fontId="17" fillId="28" borderId="10" xfId="0" applyFont="1" applyFill="1" applyBorder="1" applyAlignment="1">
      <alignment/>
    </xf>
    <xf numFmtId="0" fontId="37" fillId="0" borderId="10" xfId="0" applyFont="1" applyBorder="1" applyAlignment="1">
      <alignment wrapText="1"/>
    </xf>
    <xf numFmtId="0" fontId="8" fillId="31" borderId="10" xfId="0" applyFont="1" applyFill="1" applyBorder="1" applyAlignment="1">
      <alignment horizontal="left" wrapText="1"/>
    </xf>
    <xf numFmtId="0" fontId="37" fillId="31" borderId="10" xfId="0" applyFont="1" applyFill="1" applyBorder="1" applyAlignment="1">
      <alignment wrapText="1"/>
    </xf>
    <xf numFmtId="0" fontId="26" fillId="0" borderId="0" xfId="0" applyFont="1" applyAlignment="1">
      <alignment/>
    </xf>
    <xf numFmtId="0" fontId="38" fillId="31" borderId="10" xfId="0" applyFont="1" applyFill="1" applyBorder="1" applyAlignment="1">
      <alignment/>
    </xf>
    <xf numFmtId="0" fontId="38" fillId="27" borderId="10" xfId="0" applyFont="1" applyFill="1" applyBorder="1" applyAlignment="1">
      <alignment/>
    </xf>
    <xf numFmtId="9" fontId="3" fillId="0" borderId="0" xfId="59" applyFont="1" applyAlignment="1">
      <alignment/>
    </xf>
    <xf numFmtId="0" fontId="15" fillId="31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9" fillId="7" borderId="16" xfId="0" applyFont="1" applyFill="1" applyBorder="1" applyAlignment="1">
      <alignment wrapText="1"/>
    </xf>
    <xf numFmtId="0" fontId="15" fillId="31" borderId="10" xfId="0" applyFont="1" applyFill="1" applyBorder="1" applyAlignment="1">
      <alignment wrapText="1"/>
    </xf>
    <xf numFmtId="3" fontId="8" fillId="31" borderId="10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7" fillId="5" borderId="16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/>
    </xf>
    <xf numFmtId="0" fontId="8" fillId="31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11" xfId="0" applyFont="1" applyBorder="1" applyAlignment="1">
      <alignment horizontal="right" wrapText="1"/>
    </xf>
    <xf numFmtId="0" fontId="19" fillId="11" borderId="10" xfId="0" applyFont="1" applyFill="1" applyBorder="1" applyAlignment="1">
      <alignment/>
    </xf>
    <xf numFmtId="0" fontId="15" fillId="11" borderId="10" xfId="0" applyFont="1" applyFill="1" applyBorder="1" applyAlignment="1">
      <alignment/>
    </xf>
    <xf numFmtId="0" fontId="8" fillId="0" borderId="0" xfId="0" applyFont="1" applyAlignment="1">
      <alignment horizontal="right" wrapText="1"/>
    </xf>
    <xf numFmtId="0" fontId="16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20" borderId="1" xfId="39" applyFont="1" applyAlignment="1">
      <alignment horizontal="right" wrapText="1"/>
    </xf>
    <xf numFmtId="3" fontId="8" fillId="31" borderId="10" xfId="0" applyNumberFormat="1" applyFont="1" applyFill="1" applyBorder="1" applyAlignment="1">
      <alignment/>
    </xf>
    <xf numFmtId="0" fontId="8" fillId="31" borderId="10" xfId="0" applyFont="1" applyFill="1" applyBorder="1" applyAlignment="1">
      <alignment horizontal="right" wrapText="1"/>
    </xf>
    <xf numFmtId="0" fontId="8" fillId="31" borderId="10" xfId="0" applyFont="1" applyFill="1" applyBorder="1" applyAlignment="1">
      <alignment horizontal="left" wrapText="1"/>
    </xf>
    <xf numFmtId="0" fontId="14" fillId="9" borderId="10" xfId="0" applyFont="1" applyFill="1" applyBorder="1" applyAlignment="1">
      <alignment vertical="center"/>
    </xf>
    <xf numFmtId="0" fontId="14" fillId="13" borderId="10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/>
    </xf>
    <xf numFmtId="0" fontId="10" fillId="19" borderId="10" xfId="0" applyFont="1" applyFill="1" applyBorder="1" applyAlignment="1">
      <alignment horizontal="right" vertical="center" wrapText="1"/>
    </xf>
    <xf numFmtId="3" fontId="10" fillId="19" borderId="10" xfId="0" applyNumberFormat="1" applyFont="1" applyFill="1" applyBorder="1" applyAlignment="1">
      <alignment vertical="center"/>
    </xf>
    <xf numFmtId="0" fontId="11" fillId="33" borderId="16" xfId="0" applyFont="1" applyFill="1" applyBorder="1" applyAlignment="1">
      <alignment wrapText="1"/>
    </xf>
    <xf numFmtId="0" fontId="11" fillId="33" borderId="18" xfId="0" applyFont="1" applyFill="1" applyBorder="1" applyAlignment="1">
      <alignment wrapText="1"/>
    </xf>
    <xf numFmtId="0" fontId="11" fillId="33" borderId="17" xfId="0" applyFont="1" applyFill="1" applyBorder="1" applyAlignment="1">
      <alignment wrapText="1"/>
    </xf>
    <xf numFmtId="0" fontId="13" fillId="28" borderId="18" xfId="0" applyFont="1" applyFill="1" applyBorder="1" applyAlignment="1">
      <alignment wrapText="1"/>
    </xf>
    <xf numFmtId="0" fontId="13" fillId="28" borderId="17" xfId="0" applyFont="1" applyFill="1" applyBorder="1" applyAlignment="1">
      <alignment wrapText="1"/>
    </xf>
    <xf numFmtId="0" fontId="7" fillId="21" borderId="16" xfId="0" applyFont="1" applyFill="1" applyBorder="1" applyAlignment="1">
      <alignment wrapText="1"/>
    </xf>
    <xf numFmtId="0" fontId="7" fillId="10" borderId="16" xfId="0" applyFont="1" applyFill="1" applyBorder="1" applyAlignment="1">
      <alignment wrapText="1"/>
    </xf>
    <xf numFmtId="0" fontId="5" fillId="16" borderId="18" xfId="0" applyFont="1" applyFill="1" applyBorder="1" applyAlignment="1">
      <alignment wrapText="1"/>
    </xf>
    <xf numFmtId="0" fontId="5" fillId="16" borderId="17" xfId="0" applyFont="1" applyFill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28" borderId="16" xfId="0" applyFont="1" applyFill="1" applyBorder="1" applyAlignment="1">
      <alignment wrapText="1"/>
    </xf>
    <xf numFmtId="0" fontId="5" fillId="28" borderId="18" xfId="0" applyFont="1" applyFill="1" applyBorder="1" applyAlignment="1">
      <alignment wrapText="1"/>
    </xf>
    <xf numFmtId="0" fontId="5" fillId="28" borderId="17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32" borderId="18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0" fillId="0" borderId="17" xfId="0" applyBorder="1" applyAlignment="1">
      <alignment/>
    </xf>
    <xf numFmtId="0" fontId="17" fillId="13" borderId="16" xfId="0" applyFont="1" applyFill="1" applyBorder="1" applyAlignment="1">
      <alignment wrapText="1"/>
    </xf>
    <xf numFmtId="0" fontId="13" fillId="13" borderId="17" xfId="0" applyFont="1" applyFill="1" applyBorder="1" applyAlignment="1">
      <alignment/>
    </xf>
    <xf numFmtId="0" fontId="17" fillId="13" borderId="16" xfId="0" applyFont="1" applyFill="1" applyBorder="1" applyAlignment="1">
      <alignment wrapText="1"/>
    </xf>
    <xf numFmtId="0" fontId="13" fillId="13" borderId="17" xfId="0" applyFont="1" applyFill="1" applyBorder="1" applyAlignment="1">
      <alignment/>
    </xf>
    <xf numFmtId="179" fontId="17" fillId="13" borderId="16" xfId="49" applyFont="1" applyFill="1" applyBorder="1" applyAlignment="1">
      <alignment wrapText="1"/>
    </xf>
    <xf numFmtId="179" fontId="13" fillId="13" borderId="17" xfId="49" applyFont="1" applyFill="1" applyBorder="1" applyAlignment="1">
      <alignment/>
    </xf>
    <xf numFmtId="0" fontId="1" fillId="0" borderId="17" xfId="0" applyFont="1" applyBorder="1" applyAlignment="1">
      <alignment/>
    </xf>
    <xf numFmtId="0" fontId="5" fillId="35" borderId="10" xfId="0" applyFont="1" applyFill="1" applyBorder="1" applyAlignment="1">
      <alignment wrapText="1"/>
    </xf>
    <xf numFmtId="0" fontId="2" fillId="9" borderId="16" xfId="0" applyFont="1" applyFill="1" applyBorder="1" applyAlignment="1">
      <alignment wrapText="1"/>
    </xf>
    <xf numFmtId="0" fontId="0" fillId="9" borderId="18" xfId="0" applyFont="1" applyFill="1" applyBorder="1" applyAlignment="1">
      <alignment/>
    </xf>
    <xf numFmtId="0" fontId="0" fillId="9" borderId="17" xfId="0" applyFont="1" applyFill="1" applyBorder="1" applyAlignment="1">
      <alignment/>
    </xf>
    <xf numFmtId="0" fontId="0" fillId="0" borderId="18" xfId="0" applyBorder="1" applyAlignment="1">
      <alignment/>
    </xf>
    <xf numFmtId="0" fontId="7" fillId="2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4" borderId="16" xfId="0" applyFont="1" applyFill="1" applyBorder="1" applyAlignment="1">
      <alignment wrapText="1"/>
    </xf>
    <xf numFmtId="0" fontId="5" fillId="12" borderId="16" xfId="0" applyFont="1" applyFill="1" applyBorder="1" applyAlignment="1">
      <alignment wrapText="1"/>
    </xf>
    <xf numFmtId="0" fontId="18" fillId="0" borderId="18" xfId="0" applyFont="1" applyBorder="1" applyAlignment="1">
      <alignment/>
    </xf>
    <xf numFmtId="0" fontId="18" fillId="0" borderId="17" xfId="0" applyFont="1" applyBorder="1" applyAlignment="1">
      <alignment/>
    </xf>
    <xf numFmtId="0" fontId="5" fillId="16" borderId="16" xfId="0" applyFont="1" applyFill="1" applyBorder="1" applyAlignment="1">
      <alignment wrapText="1"/>
    </xf>
    <xf numFmtId="0" fontId="5" fillId="19" borderId="16" xfId="0" applyFont="1" applyFill="1" applyBorder="1" applyAlignment="1">
      <alignment wrapText="1"/>
    </xf>
    <xf numFmtId="0" fontId="0" fillId="19" borderId="18" xfId="0" applyFill="1" applyBorder="1" applyAlignment="1">
      <alignment wrapText="1"/>
    </xf>
    <xf numFmtId="0" fontId="0" fillId="19" borderId="17" xfId="0" applyFill="1" applyBorder="1" applyAlignment="1">
      <alignment wrapText="1"/>
    </xf>
    <xf numFmtId="0" fontId="7" fillId="11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5" fillId="19" borderId="18" xfId="0" applyFont="1" applyFill="1" applyBorder="1" applyAlignment="1">
      <alignment wrapText="1"/>
    </xf>
    <xf numFmtId="0" fontId="5" fillId="19" borderId="17" xfId="0" applyFont="1" applyFill="1" applyBorder="1" applyAlignment="1">
      <alignment wrapText="1"/>
    </xf>
    <xf numFmtId="0" fontId="5" fillId="15" borderId="16" xfId="0" applyFont="1" applyFill="1" applyBorder="1" applyAlignment="1">
      <alignment wrapText="1"/>
    </xf>
    <xf numFmtId="0" fontId="18" fillId="15" borderId="18" xfId="0" applyFont="1" applyFill="1" applyBorder="1" applyAlignment="1">
      <alignment/>
    </xf>
    <xf numFmtId="0" fontId="18" fillId="15" borderId="17" xfId="0" applyFont="1" applyFill="1" applyBorder="1" applyAlignment="1">
      <alignment/>
    </xf>
    <xf numFmtId="0" fontId="7" fillId="7" borderId="16" xfId="0" applyFont="1" applyFill="1" applyBorder="1" applyAlignment="1">
      <alignment wrapText="1"/>
    </xf>
    <xf numFmtId="0" fontId="2" fillId="22" borderId="16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3" fillId="16" borderId="18" xfId="0" applyFont="1" applyFill="1" applyBorder="1" applyAlignment="1">
      <alignment wrapText="1"/>
    </xf>
    <xf numFmtId="0" fontId="13" fillId="16" borderId="17" xfId="0" applyFont="1" applyFill="1" applyBorder="1" applyAlignment="1">
      <alignment wrapText="1"/>
    </xf>
    <xf numFmtId="0" fontId="7" fillId="9" borderId="16" xfId="0" applyFont="1" applyFill="1" applyBorder="1" applyAlignment="1">
      <alignment horizontal="left" wrapText="1"/>
    </xf>
    <xf numFmtId="0" fontId="0" fillId="9" borderId="17" xfId="0" applyFill="1" applyBorder="1" applyAlignment="1">
      <alignment/>
    </xf>
    <xf numFmtId="0" fontId="2" fillId="28" borderId="20" xfId="0" applyFont="1" applyFill="1" applyBorder="1" applyAlignment="1">
      <alignment horizontal="left" wrapText="1"/>
    </xf>
    <xf numFmtId="0" fontId="0" fillId="28" borderId="14" xfId="0" applyFont="1" applyFill="1" applyBorder="1" applyAlignment="1">
      <alignment/>
    </xf>
    <xf numFmtId="0" fontId="0" fillId="28" borderId="19" xfId="0" applyFont="1" applyFill="1" applyBorder="1" applyAlignment="1">
      <alignment/>
    </xf>
    <xf numFmtId="0" fontId="7" fillId="6" borderId="16" xfId="0" applyFont="1" applyFill="1" applyBorder="1" applyAlignment="1">
      <alignment wrapText="1"/>
    </xf>
    <xf numFmtId="0" fontId="0" fillId="6" borderId="17" xfId="0" applyFill="1" applyBorder="1" applyAlignment="1">
      <alignment/>
    </xf>
    <xf numFmtId="0" fontId="17" fillId="28" borderId="16" xfId="0" applyFont="1" applyFill="1" applyBorder="1" applyAlignment="1">
      <alignment horizontal="left" wrapText="1"/>
    </xf>
    <xf numFmtId="0" fontId="18" fillId="28" borderId="18" xfId="0" applyFont="1" applyFill="1" applyBorder="1" applyAlignment="1">
      <alignment/>
    </xf>
    <xf numFmtId="0" fontId="18" fillId="28" borderId="17" xfId="0" applyFont="1" applyFill="1" applyBorder="1" applyAlignment="1">
      <alignment/>
    </xf>
    <xf numFmtId="0" fontId="7" fillId="15" borderId="16" xfId="0" applyFont="1" applyFill="1" applyBorder="1" applyAlignment="1">
      <alignment/>
    </xf>
    <xf numFmtId="0" fontId="7" fillId="5" borderId="16" xfId="0" applyFont="1" applyFill="1" applyBorder="1" applyAlignment="1">
      <alignment horizontal="left" wrapText="1"/>
    </xf>
    <xf numFmtId="0" fontId="2" fillId="28" borderId="16" xfId="0" applyFont="1" applyFill="1" applyBorder="1" applyAlignment="1">
      <alignment horizontal="left" wrapText="1"/>
    </xf>
    <xf numFmtId="0" fontId="2" fillId="28" borderId="18" xfId="0" applyFont="1" applyFill="1" applyBorder="1" applyAlignment="1">
      <alignment horizontal="left" wrapText="1"/>
    </xf>
    <xf numFmtId="0" fontId="2" fillId="28" borderId="17" xfId="0" applyFont="1" applyFill="1" applyBorder="1" applyAlignment="1">
      <alignment horizontal="left" wrapText="1"/>
    </xf>
    <xf numFmtId="0" fontId="5" fillId="9" borderId="16" xfId="0" applyFont="1" applyFill="1" applyBorder="1" applyAlignment="1">
      <alignment horizontal="left" wrapText="1"/>
    </xf>
    <xf numFmtId="0" fontId="5" fillId="30" borderId="16" xfId="0" applyFont="1" applyFill="1" applyBorder="1" applyAlignment="1">
      <alignment/>
    </xf>
    <xf numFmtId="0" fontId="5" fillId="30" borderId="18" xfId="0" applyFont="1" applyFill="1" applyBorder="1" applyAlignment="1">
      <alignment/>
    </xf>
    <xf numFmtId="0" fontId="5" fillId="30" borderId="17" xfId="0" applyFont="1" applyFill="1" applyBorder="1" applyAlignment="1">
      <alignment/>
    </xf>
    <xf numFmtId="0" fontId="1" fillId="30" borderId="18" xfId="0" applyFont="1" applyFill="1" applyBorder="1" applyAlignment="1">
      <alignment/>
    </xf>
    <xf numFmtId="0" fontId="1" fillId="30" borderId="17" xfId="0" applyFont="1" applyFill="1" applyBorder="1" applyAlignment="1">
      <alignment/>
    </xf>
    <xf numFmtId="0" fontId="7" fillId="15" borderId="16" xfId="0" applyFont="1" applyFill="1" applyBorder="1" applyAlignment="1">
      <alignment wrapText="1"/>
    </xf>
    <xf numFmtId="0" fontId="18" fillId="15" borderId="18" xfId="0" applyFont="1" applyFill="1" applyBorder="1" applyAlignment="1">
      <alignment/>
    </xf>
    <xf numFmtId="0" fontId="18" fillId="15" borderId="17" xfId="0" applyFont="1" applyFill="1" applyBorder="1" applyAlignment="1">
      <alignment/>
    </xf>
    <xf numFmtId="0" fontId="2" fillId="14" borderId="16" xfId="0" applyFont="1" applyFill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13" borderId="16" xfId="0" applyFont="1" applyFill="1" applyBorder="1" applyAlignment="1">
      <alignment wrapText="1"/>
    </xf>
    <xf numFmtId="0" fontId="5" fillId="13" borderId="18" xfId="0" applyFont="1" applyFill="1" applyBorder="1" applyAlignment="1">
      <alignment wrapText="1"/>
    </xf>
    <xf numFmtId="0" fontId="5" fillId="13" borderId="17" xfId="0" applyFont="1" applyFill="1" applyBorder="1" applyAlignment="1">
      <alignment wrapText="1"/>
    </xf>
    <xf numFmtId="0" fontId="2" fillId="14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17" xfId="0" applyFont="1" applyBorder="1" applyAlignment="1">
      <alignment wrapText="1"/>
    </xf>
    <xf numFmtId="0" fontId="0" fillId="28" borderId="18" xfId="0" applyFont="1" applyFill="1" applyBorder="1" applyAlignment="1">
      <alignment wrapText="1"/>
    </xf>
    <xf numFmtId="0" fontId="0" fillId="28" borderId="17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9" fillId="11" borderId="16" xfId="0" applyFont="1" applyFill="1" applyBorder="1" applyAlignment="1">
      <alignment horizontal="left" wrapText="1"/>
    </xf>
    <xf numFmtId="0" fontId="20" fillId="0" borderId="17" xfId="0" applyFont="1" applyBorder="1" applyAlignment="1">
      <alignment/>
    </xf>
    <xf numFmtId="0" fontId="2" fillId="23" borderId="16" xfId="0" applyFont="1" applyFill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3" fillId="27" borderId="16" xfId="0" applyFont="1" applyFill="1" applyBorder="1" applyAlignment="1">
      <alignment/>
    </xf>
    <xf numFmtId="0" fontId="3" fillId="27" borderId="18" xfId="0" applyFont="1" applyFill="1" applyBorder="1" applyAlignment="1">
      <alignment/>
    </xf>
    <xf numFmtId="0" fontId="3" fillId="27" borderId="17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16" fontId="3" fillId="5" borderId="16" xfId="0" applyNumberFormat="1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5" fillId="27" borderId="16" xfId="0" applyFont="1" applyFill="1" applyBorder="1" applyAlignment="1">
      <alignment/>
    </xf>
    <xf numFmtId="0" fontId="5" fillId="27" borderId="18" xfId="0" applyFont="1" applyFill="1" applyBorder="1" applyAlignment="1">
      <alignment/>
    </xf>
    <xf numFmtId="0" fontId="5" fillId="27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/>
    </xf>
    <xf numFmtId="0" fontId="3" fillId="15" borderId="20" xfId="0" applyFont="1" applyFill="1" applyBorder="1" applyAlignment="1">
      <alignment/>
    </xf>
    <xf numFmtId="0" fontId="3" fillId="15" borderId="19" xfId="0" applyFont="1" applyFill="1" applyBorder="1" applyAlignment="1">
      <alignment/>
    </xf>
    <xf numFmtId="0" fontId="4" fillId="2" borderId="16" xfId="0" applyFont="1" applyFill="1" applyBorder="1" applyAlignment="1">
      <alignment horizontal="right" wrapText="1"/>
    </xf>
    <xf numFmtId="0" fontId="3" fillId="2" borderId="17" xfId="0" applyFont="1" applyFill="1" applyBorder="1" applyAlignment="1">
      <alignment/>
    </xf>
    <xf numFmtId="0" fontId="4" fillId="5" borderId="16" xfId="0" applyFont="1" applyFill="1" applyBorder="1" applyAlignment="1">
      <alignment horizontal="right" wrapText="1"/>
    </xf>
    <xf numFmtId="0" fontId="3" fillId="5" borderId="17" xfId="0" applyFont="1" applyFill="1" applyBorder="1" applyAlignment="1">
      <alignment/>
    </xf>
    <xf numFmtId="0" fontId="2" fillId="11" borderId="22" xfId="0" applyFont="1" applyFill="1" applyBorder="1" applyAlignment="1">
      <alignment wrapText="1"/>
    </xf>
    <xf numFmtId="0" fontId="2" fillId="11" borderId="23" xfId="0" applyFont="1" applyFill="1" applyBorder="1" applyAlignment="1">
      <alignment wrapText="1"/>
    </xf>
    <xf numFmtId="0" fontId="3" fillId="11" borderId="23" xfId="0" applyFont="1" applyFill="1" applyBorder="1" applyAlignment="1">
      <alignment wrapText="1"/>
    </xf>
    <xf numFmtId="0" fontId="3" fillId="11" borderId="21" xfId="0" applyFont="1" applyFill="1" applyBorder="1" applyAlignment="1">
      <alignment wrapText="1"/>
    </xf>
    <xf numFmtId="0" fontId="3" fillId="11" borderId="20" xfId="0" applyFont="1" applyFill="1" applyBorder="1" applyAlignment="1">
      <alignment wrapText="1"/>
    </xf>
    <xf numFmtId="0" fontId="3" fillId="11" borderId="14" xfId="0" applyFont="1" applyFill="1" applyBorder="1" applyAlignment="1">
      <alignment wrapText="1"/>
    </xf>
    <xf numFmtId="0" fontId="3" fillId="11" borderId="19" xfId="0" applyFont="1" applyFill="1" applyBorder="1" applyAlignment="1">
      <alignment wrapText="1"/>
    </xf>
    <xf numFmtId="0" fontId="4" fillId="0" borderId="16" xfId="0" applyFont="1" applyBorder="1" applyAlignment="1">
      <alignment horizontal="right" wrapText="1"/>
    </xf>
    <xf numFmtId="0" fontId="2" fillId="0" borderId="11" xfId="0" applyFont="1" applyBorder="1" applyAlignment="1">
      <alignment textRotation="255" wrapText="1"/>
    </xf>
    <xf numFmtId="0" fontId="2" fillId="0" borderId="13" xfId="0" applyFont="1" applyBorder="1" applyAlignment="1">
      <alignment textRotation="255" wrapText="1"/>
    </xf>
    <xf numFmtId="0" fontId="2" fillId="0" borderId="15" xfId="0" applyFont="1" applyBorder="1" applyAlignment="1">
      <alignment textRotation="255" wrapText="1"/>
    </xf>
    <xf numFmtId="0" fontId="2" fillId="36" borderId="24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4" xfId="0" applyFont="1" applyFill="1" applyBorder="1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336</xdr:row>
      <xdr:rowOff>0</xdr:rowOff>
    </xdr:from>
    <xdr:to>
      <xdr:col>11</xdr:col>
      <xdr:colOff>76200</xdr:colOff>
      <xdr:row>339</xdr:row>
      <xdr:rowOff>152400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1274800"/>
          <a:ext cx="7134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4"/>
  <sheetViews>
    <sheetView tabSelected="1" view="pageBreakPreview" zoomScale="130" zoomScaleSheetLayoutView="130" zoomScalePageLayoutView="0" workbookViewId="0" topLeftCell="B1">
      <pane ySplit="4" topLeftCell="BM5" activePane="bottomLeft" state="frozen"/>
      <selection pane="topLeft" activeCell="B1" sqref="B1"/>
      <selection pane="bottomLeft" activeCell="K209" sqref="K209"/>
    </sheetView>
  </sheetViews>
  <sheetFormatPr defaultColWidth="9.140625" defaultRowHeight="15"/>
  <cols>
    <col min="1" max="1" width="0" style="0" hidden="1" customWidth="1"/>
    <col min="2" max="2" width="8.57421875" style="0" customWidth="1"/>
    <col min="3" max="3" width="42.57421875" style="0" customWidth="1"/>
    <col min="4" max="4" width="10.7109375" style="0" customWidth="1"/>
    <col min="5" max="5" width="13.421875" style="0" customWidth="1"/>
    <col min="6" max="6" width="10.57421875" style="0" customWidth="1"/>
    <col min="7" max="7" width="11.57421875" style="0" customWidth="1"/>
    <col min="8" max="8" width="4.28125" style="0" customWidth="1"/>
    <col min="9" max="10" width="4.140625" style="0" customWidth="1"/>
    <col min="11" max="11" width="4.421875" style="0" customWidth="1"/>
    <col min="12" max="12" width="4.140625" style="0" customWidth="1"/>
    <col min="13" max="14" width="4.421875" style="0" customWidth="1"/>
    <col min="19" max="19" width="12.421875" style="0" customWidth="1"/>
    <col min="20" max="20" width="10.140625" style="0" bestFit="1" customWidth="1"/>
  </cols>
  <sheetData>
    <row r="1" spans="2:14" ht="42.75" customHeight="1">
      <c r="B1" s="337" t="s">
        <v>8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9"/>
    </row>
    <row r="3" spans="2:14" ht="91.5" customHeight="1">
      <c r="B3" s="234" t="s">
        <v>167</v>
      </c>
      <c r="C3" s="235" t="s">
        <v>168</v>
      </c>
      <c r="D3" s="119" t="s">
        <v>166</v>
      </c>
      <c r="E3" s="119" t="s">
        <v>164</v>
      </c>
      <c r="F3" s="119" t="s">
        <v>165</v>
      </c>
      <c r="G3" s="119" t="s">
        <v>787</v>
      </c>
      <c r="H3" s="319" t="s">
        <v>240</v>
      </c>
      <c r="I3" s="320"/>
      <c r="J3" s="320"/>
      <c r="K3" s="320"/>
      <c r="L3" s="320"/>
      <c r="M3" s="320"/>
      <c r="N3" s="321"/>
    </row>
    <row r="4" spans="2:14" ht="21.75" customHeight="1">
      <c r="B4" s="96"/>
      <c r="C4" s="97"/>
      <c r="D4" s="5"/>
      <c r="E4" s="73"/>
      <c r="F4" s="73"/>
      <c r="G4" s="73"/>
      <c r="H4" s="236">
        <v>2014</v>
      </c>
      <c r="I4" s="236">
        <v>2015</v>
      </c>
      <c r="J4" s="236">
        <v>2016</v>
      </c>
      <c r="K4" s="236">
        <v>2017</v>
      </c>
      <c r="L4" s="236">
        <v>2018</v>
      </c>
      <c r="M4" s="236">
        <v>2019</v>
      </c>
      <c r="N4" s="236">
        <v>2020</v>
      </c>
    </row>
    <row r="5" spans="2:14" ht="50.25" customHeight="1">
      <c r="B5" s="277" t="s">
        <v>388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282"/>
    </row>
    <row r="6" spans="2:14" ht="48" customHeight="1">
      <c r="B6" s="274" t="s">
        <v>784</v>
      </c>
      <c r="C6" s="327"/>
      <c r="D6" s="327"/>
      <c r="E6" s="327"/>
      <c r="F6" s="327"/>
      <c r="G6" s="282"/>
      <c r="H6" s="38"/>
      <c r="I6" s="38"/>
      <c r="J6" s="38"/>
      <c r="K6" s="38"/>
      <c r="L6" s="38"/>
      <c r="M6" s="38"/>
      <c r="N6" s="38"/>
    </row>
    <row r="7" spans="2:14" ht="41.25" customHeight="1">
      <c r="B7" s="139" t="s">
        <v>139</v>
      </c>
      <c r="C7" s="318" t="s">
        <v>389</v>
      </c>
      <c r="D7" s="290"/>
      <c r="E7" s="291"/>
      <c r="F7" s="38"/>
      <c r="G7" s="38"/>
      <c r="H7" s="38"/>
      <c r="I7" s="38"/>
      <c r="J7" s="38"/>
      <c r="K7" s="38"/>
      <c r="L7" s="38"/>
      <c r="M7" s="38"/>
      <c r="N7" s="38"/>
    </row>
    <row r="8" spans="2:20" ht="30" customHeight="1">
      <c r="B8" s="87" t="s">
        <v>259</v>
      </c>
      <c r="C8" s="257" t="s">
        <v>390</v>
      </c>
      <c r="D8" s="258"/>
      <c r="E8" s="38"/>
      <c r="F8" s="38"/>
      <c r="G8" s="38"/>
      <c r="H8" s="38"/>
      <c r="I8" s="38"/>
      <c r="J8" s="38"/>
      <c r="K8" s="38"/>
      <c r="L8" s="38"/>
      <c r="M8" s="38"/>
      <c r="N8" s="38"/>
      <c r="Q8" s="333"/>
      <c r="R8" s="334"/>
      <c r="S8" s="225" t="s">
        <v>773</v>
      </c>
      <c r="T8" s="225" t="s">
        <v>774</v>
      </c>
    </row>
    <row r="9" spans="2:20" ht="39.75" customHeight="1">
      <c r="B9" s="39" t="s">
        <v>260</v>
      </c>
      <c r="C9" s="187" t="s">
        <v>727</v>
      </c>
      <c r="D9" s="53">
        <v>90</v>
      </c>
      <c r="E9" s="42" t="s">
        <v>391</v>
      </c>
      <c r="F9" s="92" t="s">
        <v>270</v>
      </c>
      <c r="G9" s="92" t="s">
        <v>235</v>
      </c>
      <c r="H9" s="83"/>
      <c r="I9" s="83"/>
      <c r="J9" s="43"/>
      <c r="K9" s="43"/>
      <c r="L9" s="43"/>
      <c r="M9" s="43"/>
      <c r="N9" s="43"/>
      <c r="Q9" s="38" t="s">
        <v>226</v>
      </c>
      <c r="R9" s="158"/>
      <c r="S9" s="223">
        <v>0</v>
      </c>
      <c r="T9" s="224">
        <f>S9*100/S14</f>
        <v>0</v>
      </c>
    </row>
    <row r="10" spans="2:20" ht="27.75" customHeight="1">
      <c r="B10" s="44" t="s">
        <v>261</v>
      </c>
      <c r="C10" s="154" t="s">
        <v>675</v>
      </c>
      <c r="D10" s="121">
        <v>150</v>
      </c>
      <c r="E10" s="42" t="s">
        <v>224</v>
      </c>
      <c r="F10" s="42" t="s">
        <v>230</v>
      </c>
      <c r="G10" s="92" t="s">
        <v>270</v>
      </c>
      <c r="H10" s="83"/>
      <c r="I10" s="83"/>
      <c r="J10" s="83"/>
      <c r="K10" s="43"/>
      <c r="L10" s="43"/>
      <c r="M10" s="43"/>
      <c r="N10" s="43"/>
      <c r="Q10" s="38" t="s">
        <v>154</v>
      </c>
      <c r="R10" s="158"/>
      <c r="S10" s="223">
        <v>0</v>
      </c>
      <c r="T10" s="224">
        <f>S91</f>
        <v>0</v>
      </c>
    </row>
    <row r="11" spans="2:20" ht="39" customHeight="1">
      <c r="B11" s="44" t="s">
        <v>262</v>
      </c>
      <c r="C11" s="187" t="s">
        <v>728</v>
      </c>
      <c r="D11" s="93">
        <v>50</v>
      </c>
      <c r="E11" s="42" t="s">
        <v>238</v>
      </c>
      <c r="F11" s="91" t="s">
        <v>270</v>
      </c>
      <c r="G11" s="91" t="s">
        <v>328</v>
      </c>
      <c r="H11" s="83"/>
      <c r="I11" s="83"/>
      <c r="J11" s="83"/>
      <c r="K11" s="43"/>
      <c r="L11" s="43"/>
      <c r="M11" s="43"/>
      <c r="N11" s="43"/>
      <c r="Q11" s="158" t="s">
        <v>258</v>
      </c>
      <c r="R11" s="158"/>
      <c r="S11" s="223">
        <f>D14+D15+D20+D21+D24+D25+D44+D46+D48+D49+D50+D51</f>
        <v>3490</v>
      </c>
      <c r="T11" s="224">
        <f>S11*100/S14</f>
        <v>45.5019556714472</v>
      </c>
    </row>
    <row r="12" spans="2:20" ht="39" customHeight="1">
      <c r="B12" s="44" t="s">
        <v>263</v>
      </c>
      <c r="C12" s="205" t="s">
        <v>726</v>
      </c>
      <c r="D12" s="53">
        <v>700</v>
      </c>
      <c r="E12" s="42" t="s">
        <v>237</v>
      </c>
      <c r="F12" s="232" t="s">
        <v>278</v>
      </c>
      <c r="G12" s="232" t="s">
        <v>223</v>
      </c>
      <c r="I12" s="83"/>
      <c r="J12" s="83"/>
      <c r="K12" s="43"/>
      <c r="L12" s="43"/>
      <c r="M12" s="43"/>
      <c r="N12" s="43"/>
      <c r="Q12" s="158" t="s">
        <v>772</v>
      </c>
      <c r="R12" s="158"/>
      <c r="S12" s="223">
        <f>D9+D10+D11+D12+D17+D18+D29+D30+D31+D32+D33+D34+D35+D36+D37+D39+D40+D41+D45</f>
        <v>3980</v>
      </c>
      <c r="T12" s="224">
        <f>S12*100/S14</f>
        <v>51.890482398956976</v>
      </c>
    </row>
    <row r="13" spans="2:20" ht="39.75" customHeight="1">
      <c r="B13" s="88" t="s">
        <v>271</v>
      </c>
      <c r="C13" s="257" t="s">
        <v>392</v>
      </c>
      <c r="D13" s="258"/>
      <c r="E13" s="40"/>
      <c r="F13" s="232"/>
      <c r="G13" s="159"/>
      <c r="H13" s="47"/>
      <c r="I13" s="47"/>
      <c r="J13" s="47"/>
      <c r="K13" s="47"/>
      <c r="L13" s="47"/>
      <c r="M13" s="47"/>
      <c r="N13" s="47"/>
      <c r="Q13" s="38" t="s">
        <v>155</v>
      </c>
      <c r="R13" s="158"/>
      <c r="S13" s="223">
        <f>D26</f>
        <v>200</v>
      </c>
      <c r="T13" s="224">
        <f>S13*100/S14</f>
        <v>2.607561929595828</v>
      </c>
    </row>
    <row r="14" spans="2:20" ht="36">
      <c r="B14" s="44" t="s">
        <v>272</v>
      </c>
      <c r="C14" s="52" t="s">
        <v>232</v>
      </c>
      <c r="D14" s="53">
        <v>900</v>
      </c>
      <c r="E14" s="42" t="s">
        <v>790</v>
      </c>
      <c r="F14" s="232" t="s">
        <v>223</v>
      </c>
      <c r="G14" s="232"/>
      <c r="H14" s="43"/>
      <c r="I14" s="43"/>
      <c r="J14" s="43"/>
      <c r="K14" s="43"/>
      <c r="L14" s="43"/>
      <c r="M14" s="43"/>
      <c r="N14" s="43"/>
      <c r="Q14" s="328" t="s">
        <v>775</v>
      </c>
      <c r="R14" s="329"/>
      <c r="S14" s="226">
        <f>SUM(S9:S13)</f>
        <v>7670</v>
      </c>
      <c r="T14" s="227">
        <f>SUM(T9:T13)</f>
        <v>100.00000000000001</v>
      </c>
    </row>
    <row r="15" spans="2:14" ht="36">
      <c r="B15" s="44" t="s">
        <v>273</v>
      </c>
      <c r="C15" s="205" t="s">
        <v>729</v>
      </c>
      <c r="D15" s="53">
        <v>800</v>
      </c>
      <c r="E15" s="42" t="s">
        <v>791</v>
      </c>
      <c r="F15" s="232" t="s">
        <v>223</v>
      </c>
      <c r="G15" s="232"/>
      <c r="H15" s="43"/>
      <c r="I15" s="43"/>
      <c r="J15" s="43"/>
      <c r="K15" s="43"/>
      <c r="L15" s="43"/>
      <c r="M15" s="43"/>
      <c r="N15" s="43"/>
    </row>
    <row r="16" spans="2:14" ht="27" customHeight="1">
      <c r="B16" s="88" t="s">
        <v>274</v>
      </c>
      <c r="C16" s="257" t="s">
        <v>393</v>
      </c>
      <c r="D16" s="265"/>
      <c r="E16" s="40"/>
      <c r="F16" s="42"/>
      <c r="G16" s="40"/>
      <c r="H16" s="47"/>
      <c r="I16" s="47"/>
      <c r="J16" s="47"/>
      <c r="K16" s="47"/>
      <c r="L16" s="47"/>
      <c r="M16" s="47"/>
      <c r="N16" s="47"/>
    </row>
    <row r="17" spans="2:14" ht="34.5" customHeight="1">
      <c r="B17" s="44" t="s">
        <v>275</v>
      </c>
      <c r="C17" s="195" t="s">
        <v>131</v>
      </c>
      <c r="D17" s="46">
        <v>40</v>
      </c>
      <c r="E17" s="42" t="s">
        <v>224</v>
      </c>
      <c r="F17" s="42" t="s">
        <v>235</v>
      </c>
      <c r="G17" s="40" t="s">
        <v>270</v>
      </c>
      <c r="H17" s="43"/>
      <c r="I17" s="43"/>
      <c r="J17" s="43"/>
      <c r="K17" s="43"/>
      <c r="L17" s="43"/>
      <c r="M17" s="43"/>
      <c r="N17" s="43"/>
    </row>
    <row r="18" spans="2:14" ht="35.25" customHeight="1">
      <c r="B18" s="44" t="s">
        <v>276</v>
      </c>
      <c r="C18" s="45" t="s">
        <v>730</v>
      </c>
      <c r="D18" s="46">
        <v>80</v>
      </c>
      <c r="E18" s="42" t="s">
        <v>329</v>
      </c>
      <c r="F18" s="232" t="s">
        <v>7</v>
      </c>
      <c r="G18" s="232" t="s">
        <v>7</v>
      </c>
      <c r="H18" s="83"/>
      <c r="I18" s="83"/>
      <c r="J18" s="43"/>
      <c r="K18" s="43"/>
      <c r="L18" s="43"/>
      <c r="M18" s="43"/>
      <c r="N18" s="43"/>
    </row>
    <row r="19" spans="2:14" ht="28.5" customHeight="1">
      <c r="B19" s="88" t="s">
        <v>394</v>
      </c>
      <c r="C19" s="257" t="s">
        <v>397</v>
      </c>
      <c r="D19" s="265"/>
      <c r="E19" s="157"/>
      <c r="F19" s="232"/>
      <c r="G19" s="159"/>
      <c r="H19" s="83"/>
      <c r="I19" s="83"/>
      <c r="J19" s="43"/>
      <c r="K19" s="43"/>
      <c r="L19" s="43"/>
      <c r="M19" s="43"/>
      <c r="N19" s="43"/>
    </row>
    <row r="20" spans="2:14" ht="30" customHeight="1">
      <c r="B20" s="44" t="s">
        <v>395</v>
      </c>
      <c r="C20" s="45" t="s">
        <v>465</v>
      </c>
      <c r="D20" s="46">
        <v>120</v>
      </c>
      <c r="E20" s="42" t="s">
        <v>792</v>
      </c>
      <c r="F20" s="232" t="s">
        <v>788</v>
      </c>
      <c r="G20" s="159" t="s">
        <v>223</v>
      </c>
      <c r="H20" s="83"/>
      <c r="I20" s="83"/>
      <c r="J20" s="43"/>
      <c r="K20" s="43"/>
      <c r="L20" s="43"/>
      <c r="M20" s="43"/>
      <c r="N20" s="43"/>
    </row>
    <row r="21" spans="2:14" ht="28.5" customHeight="1">
      <c r="B21" s="44" t="s">
        <v>396</v>
      </c>
      <c r="C21" s="194" t="s">
        <v>677</v>
      </c>
      <c r="D21" s="46">
        <v>150</v>
      </c>
      <c r="E21" s="42" t="s">
        <v>793</v>
      </c>
      <c r="F21" s="232" t="s">
        <v>789</v>
      </c>
      <c r="G21" s="159" t="s">
        <v>223</v>
      </c>
      <c r="H21" s="83"/>
      <c r="I21" s="83"/>
      <c r="J21" s="43"/>
      <c r="K21" s="43"/>
      <c r="L21" s="43"/>
      <c r="M21" s="43"/>
      <c r="N21" s="43"/>
    </row>
    <row r="22" spans="2:14" ht="30" customHeight="1">
      <c r="B22" s="140" t="s">
        <v>286</v>
      </c>
      <c r="C22" s="318" t="s">
        <v>399</v>
      </c>
      <c r="D22" s="290"/>
      <c r="E22" s="291"/>
      <c r="F22" s="42"/>
      <c r="G22" s="40"/>
      <c r="H22" s="47"/>
      <c r="I22" s="47"/>
      <c r="J22" s="47"/>
      <c r="K22" s="47"/>
      <c r="L22" s="47"/>
      <c r="M22" s="47"/>
      <c r="N22" s="47"/>
    </row>
    <row r="23" spans="2:14" ht="27.75" customHeight="1">
      <c r="B23" s="88" t="s">
        <v>298</v>
      </c>
      <c r="C23" s="257" t="s">
        <v>398</v>
      </c>
      <c r="D23" s="282"/>
      <c r="E23" s="42"/>
      <c r="F23" s="42"/>
      <c r="G23" s="40"/>
      <c r="H23" s="47"/>
      <c r="I23" s="47"/>
      <c r="J23" s="47"/>
      <c r="K23" s="47"/>
      <c r="L23" s="47"/>
      <c r="M23" s="47"/>
      <c r="N23" s="47"/>
    </row>
    <row r="24" spans="2:14" ht="30" customHeight="1">
      <c r="B24" s="39" t="s">
        <v>299</v>
      </c>
      <c r="C24" s="52" t="s">
        <v>403</v>
      </c>
      <c r="D24" s="53">
        <v>450</v>
      </c>
      <c r="E24" s="42" t="s">
        <v>794</v>
      </c>
      <c r="F24" s="42" t="s">
        <v>223</v>
      </c>
      <c r="G24" s="42" t="s">
        <v>190</v>
      </c>
      <c r="H24" s="83"/>
      <c r="I24" s="83"/>
      <c r="J24" s="43"/>
      <c r="K24" s="43"/>
      <c r="L24" s="43"/>
      <c r="M24" s="43"/>
      <c r="N24" s="43"/>
    </row>
    <row r="25" spans="2:14" ht="38.25" customHeight="1">
      <c r="B25" s="39" t="s">
        <v>300</v>
      </c>
      <c r="C25" s="52" t="s">
        <v>400</v>
      </c>
      <c r="D25" s="53">
        <v>600</v>
      </c>
      <c r="E25" s="42" t="s">
        <v>794</v>
      </c>
      <c r="F25" s="42" t="s">
        <v>223</v>
      </c>
      <c r="G25" s="91"/>
      <c r="H25" s="83"/>
      <c r="I25" s="83"/>
      <c r="J25" s="43"/>
      <c r="K25" s="43"/>
      <c r="L25" s="43"/>
      <c r="M25" s="43"/>
      <c r="N25" s="43"/>
    </row>
    <row r="26" spans="2:14" ht="27.75" customHeight="1">
      <c r="B26" s="117" t="s">
        <v>301</v>
      </c>
      <c r="C26" s="206" t="s">
        <v>401</v>
      </c>
      <c r="D26" s="53">
        <v>200</v>
      </c>
      <c r="E26" s="42" t="s">
        <v>462</v>
      </c>
      <c r="F26" s="42" t="s">
        <v>223</v>
      </c>
      <c r="G26" s="91" t="s">
        <v>328</v>
      </c>
      <c r="H26" s="83"/>
      <c r="I26" s="83"/>
      <c r="J26" s="83"/>
      <c r="K26" s="43"/>
      <c r="L26" s="43"/>
      <c r="M26" s="43"/>
      <c r="N26" s="43"/>
    </row>
    <row r="27" spans="2:14" ht="31.5" customHeight="1">
      <c r="B27" s="139" t="s">
        <v>138</v>
      </c>
      <c r="C27" s="325" t="s">
        <v>151</v>
      </c>
      <c r="D27" s="326"/>
      <c r="E27" s="326"/>
      <c r="H27" s="1"/>
      <c r="I27" s="1"/>
      <c r="J27" s="1"/>
      <c r="K27" s="1"/>
      <c r="L27" s="1"/>
      <c r="M27" s="1"/>
      <c r="N27" s="1"/>
    </row>
    <row r="28" spans="2:14" ht="24.75" customHeight="1">
      <c r="B28" s="87" t="s">
        <v>287</v>
      </c>
      <c r="C28" s="257" t="s">
        <v>651</v>
      </c>
      <c r="D28" s="258"/>
      <c r="E28" s="42"/>
      <c r="F28" s="42"/>
      <c r="G28" s="40"/>
      <c r="H28" s="47"/>
      <c r="I28" s="47"/>
      <c r="J28" s="47"/>
      <c r="K28" s="47"/>
      <c r="L28" s="47"/>
      <c r="M28" s="47"/>
      <c r="N28" s="47"/>
    </row>
    <row r="29" spans="2:14" ht="40.5" customHeight="1">
      <c r="B29" s="39" t="s">
        <v>288</v>
      </c>
      <c r="C29" s="194" t="s">
        <v>740</v>
      </c>
      <c r="D29" s="41">
        <v>200</v>
      </c>
      <c r="E29" s="42" t="s">
        <v>405</v>
      </c>
      <c r="F29" s="42" t="s">
        <v>278</v>
      </c>
      <c r="G29" s="42" t="s">
        <v>235</v>
      </c>
      <c r="H29" s="83"/>
      <c r="I29" s="43"/>
      <c r="J29" s="43"/>
      <c r="K29" s="43"/>
      <c r="L29" s="43"/>
      <c r="M29" s="43"/>
      <c r="N29" s="43"/>
    </row>
    <row r="30" spans="2:14" ht="24">
      <c r="B30" s="39" t="s">
        <v>289</v>
      </c>
      <c r="C30" s="194" t="s">
        <v>682</v>
      </c>
      <c r="D30" s="83">
        <v>80</v>
      </c>
      <c r="E30" s="42" t="s">
        <v>404</v>
      </c>
      <c r="F30" s="42" t="s">
        <v>278</v>
      </c>
      <c r="G30" s="40" t="s">
        <v>236</v>
      </c>
      <c r="H30" s="83"/>
      <c r="I30" s="83"/>
      <c r="J30" s="43"/>
      <c r="K30" s="43"/>
      <c r="L30" s="43"/>
      <c r="M30" s="43"/>
      <c r="N30" s="43"/>
    </row>
    <row r="31" spans="2:14" ht="37.5" customHeight="1">
      <c r="B31" s="39" t="s">
        <v>290</v>
      </c>
      <c r="C31" s="194" t="s">
        <v>678</v>
      </c>
      <c r="D31" s="83">
        <v>400</v>
      </c>
      <c r="E31" s="42" t="s">
        <v>776</v>
      </c>
      <c r="F31" s="42" t="s">
        <v>679</v>
      </c>
      <c r="G31" s="159" t="s">
        <v>190</v>
      </c>
      <c r="H31" s="66"/>
      <c r="I31" s="66"/>
      <c r="J31" s="66"/>
      <c r="K31" s="66"/>
      <c r="L31" s="66"/>
      <c r="M31" s="66"/>
      <c r="N31" s="66"/>
    </row>
    <row r="32" spans="2:14" ht="24">
      <c r="B32" s="39" t="s">
        <v>291</v>
      </c>
      <c r="C32" s="194" t="s">
        <v>680</v>
      </c>
      <c r="D32" s="83">
        <v>20</v>
      </c>
      <c r="E32" s="42" t="s">
        <v>404</v>
      </c>
      <c r="F32" s="42" t="s">
        <v>278</v>
      </c>
      <c r="G32" s="42" t="s">
        <v>235</v>
      </c>
      <c r="H32" s="1"/>
      <c r="I32" s="160"/>
      <c r="J32" s="160"/>
      <c r="K32" s="160"/>
      <c r="L32" s="43"/>
      <c r="M32" s="43"/>
      <c r="N32" s="43"/>
    </row>
    <row r="33" spans="2:14" ht="24">
      <c r="B33" s="39" t="s">
        <v>292</v>
      </c>
      <c r="C33" s="194" t="s">
        <v>681</v>
      </c>
      <c r="D33" s="83">
        <v>50</v>
      </c>
      <c r="E33" s="42" t="s">
        <v>404</v>
      </c>
      <c r="F33" s="42" t="s">
        <v>278</v>
      </c>
      <c r="G33" s="40" t="s">
        <v>230</v>
      </c>
      <c r="H33" s="1"/>
      <c r="I33" s="160"/>
      <c r="J33" s="160"/>
      <c r="K33" s="160"/>
      <c r="L33" s="43"/>
      <c r="M33" s="43"/>
      <c r="N33" s="43"/>
    </row>
    <row r="34" spans="2:14" ht="24">
      <c r="B34" s="39" t="s">
        <v>293</v>
      </c>
      <c r="C34" s="159" t="s">
        <v>626</v>
      </c>
      <c r="D34" s="83">
        <v>100</v>
      </c>
      <c r="E34" s="42" t="s">
        <v>404</v>
      </c>
      <c r="F34" s="42" t="s">
        <v>278</v>
      </c>
      <c r="G34" s="40" t="s">
        <v>230</v>
      </c>
      <c r="H34" s="1"/>
      <c r="I34" s="160"/>
      <c r="J34" s="160"/>
      <c r="K34" s="43"/>
      <c r="L34" s="43"/>
      <c r="M34" s="43"/>
      <c r="N34" s="160"/>
    </row>
    <row r="35" spans="2:14" ht="42.75" customHeight="1">
      <c r="B35" s="39" t="s">
        <v>297</v>
      </c>
      <c r="C35" s="194" t="s">
        <v>683</v>
      </c>
      <c r="D35" s="83">
        <v>100</v>
      </c>
      <c r="E35" s="42" t="s">
        <v>404</v>
      </c>
      <c r="F35" s="42" t="s">
        <v>278</v>
      </c>
      <c r="G35" s="40" t="s">
        <v>190</v>
      </c>
      <c r="H35" s="1"/>
      <c r="I35" s="43"/>
      <c r="J35" s="43"/>
      <c r="K35" s="43"/>
      <c r="L35" s="160"/>
      <c r="M35" s="160"/>
      <c r="N35" s="160"/>
    </row>
    <row r="36" spans="2:14" ht="24.75" customHeight="1">
      <c r="B36" s="39" t="s">
        <v>104</v>
      </c>
      <c r="C36" s="159" t="s">
        <v>655</v>
      </c>
      <c r="D36" s="83">
        <v>1000</v>
      </c>
      <c r="E36" s="42" t="s">
        <v>656</v>
      </c>
      <c r="F36" s="42" t="s">
        <v>278</v>
      </c>
      <c r="G36" s="159" t="s">
        <v>795</v>
      </c>
      <c r="H36" s="1"/>
      <c r="I36" s="43"/>
      <c r="J36" s="43"/>
      <c r="K36" s="43"/>
      <c r="L36" s="43"/>
      <c r="M36" s="43"/>
      <c r="N36" s="43"/>
    </row>
    <row r="37" spans="2:14" ht="43.5" customHeight="1">
      <c r="B37" s="39" t="s">
        <v>105</v>
      </c>
      <c r="C37" s="159" t="s">
        <v>652</v>
      </c>
      <c r="D37" s="83">
        <v>150</v>
      </c>
      <c r="E37" s="42" t="s">
        <v>404</v>
      </c>
      <c r="F37" s="42" t="s">
        <v>278</v>
      </c>
      <c r="G37" s="40" t="s">
        <v>190</v>
      </c>
      <c r="H37" s="1"/>
      <c r="I37" s="160"/>
      <c r="J37" s="160"/>
      <c r="K37" s="43"/>
      <c r="L37" s="43"/>
      <c r="M37" s="160"/>
      <c r="N37" s="160"/>
    </row>
    <row r="38" spans="2:14" ht="30.75" customHeight="1">
      <c r="B38" s="87" t="s">
        <v>294</v>
      </c>
      <c r="C38" s="257" t="s">
        <v>402</v>
      </c>
      <c r="D38" s="258"/>
      <c r="E38" s="42"/>
      <c r="F38" s="42"/>
      <c r="G38" s="40"/>
      <c r="H38" s="47"/>
      <c r="I38" s="47"/>
      <c r="J38" s="47"/>
      <c r="K38" s="47"/>
      <c r="L38" s="47"/>
      <c r="M38" s="47"/>
      <c r="N38" s="47"/>
    </row>
    <row r="39" spans="2:14" ht="24">
      <c r="B39" s="39" t="s">
        <v>295</v>
      </c>
      <c r="C39" s="200" t="s">
        <v>741</v>
      </c>
      <c r="D39" s="46">
        <v>500</v>
      </c>
      <c r="E39" s="230" t="s">
        <v>796</v>
      </c>
      <c r="F39" s="42" t="s">
        <v>270</v>
      </c>
      <c r="G39" s="65" t="s">
        <v>235</v>
      </c>
      <c r="H39" s="47"/>
      <c r="I39" s="47"/>
      <c r="J39" s="43"/>
      <c r="K39" s="43"/>
      <c r="L39" s="43"/>
      <c r="M39" s="43"/>
      <c r="N39" s="43"/>
    </row>
    <row r="40" spans="2:14" ht="45" customHeight="1">
      <c r="B40" s="39" t="s">
        <v>296</v>
      </c>
      <c r="C40" s="154" t="s">
        <v>797</v>
      </c>
      <c r="D40" s="85">
        <v>130</v>
      </c>
      <c r="E40" s="42" t="s">
        <v>464</v>
      </c>
      <c r="F40" s="42" t="s">
        <v>270</v>
      </c>
      <c r="G40" s="65" t="s">
        <v>235</v>
      </c>
      <c r="H40" s="94"/>
      <c r="I40" s="94"/>
      <c r="J40" s="94"/>
      <c r="K40" s="66"/>
      <c r="L40" s="66"/>
      <c r="M40" s="66"/>
      <c r="N40" s="66"/>
    </row>
    <row r="41" spans="2:14" ht="24">
      <c r="B41" s="39" t="s">
        <v>310</v>
      </c>
      <c r="C41" s="40" t="s">
        <v>684</v>
      </c>
      <c r="D41" s="90">
        <v>50</v>
      </c>
      <c r="E41" s="42" t="s">
        <v>224</v>
      </c>
      <c r="F41" s="42" t="s">
        <v>128</v>
      </c>
      <c r="G41" s="65" t="s">
        <v>235</v>
      </c>
      <c r="H41" s="94"/>
      <c r="I41" s="94"/>
      <c r="J41" s="66"/>
      <c r="K41" s="66"/>
      <c r="L41" s="66"/>
      <c r="M41" s="66"/>
      <c r="N41" s="66"/>
    </row>
    <row r="42" spans="2:14" ht="38.25" customHeight="1">
      <c r="B42" s="139" t="s">
        <v>137</v>
      </c>
      <c r="C42" s="318" t="s">
        <v>408</v>
      </c>
      <c r="D42" s="290"/>
      <c r="E42" s="291"/>
      <c r="F42" s="38"/>
      <c r="G42" s="38"/>
      <c r="H42" s="38"/>
      <c r="I42" s="38"/>
      <c r="J42" s="38"/>
      <c r="K42" s="38"/>
      <c r="L42" s="38"/>
      <c r="M42" s="38"/>
      <c r="N42" s="38"/>
    </row>
    <row r="43" spans="2:14" ht="29.25" customHeight="1">
      <c r="B43" s="87" t="s">
        <v>302</v>
      </c>
      <c r="C43" s="257" t="s">
        <v>406</v>
      </c>
      <c r="D43" s="258"/>
      <c r="E43" s="40" t="s">
        <v>190</v>
      </c>
      <c r="F43" s="40" t="s">
        <v>190</v>
      </c>
      <c r="G43" s="40"/>
      <c r="H43" s="38"/>
      <c r="I43" s="38"/>
      <c r="J43" s="38"/>
      <c r="K43" s="38"/>
      <c r="L43" s="38"/>
      <c r="M43" s="38"/>
      <c r="N43" s="38"/>
    </row>
    <row r="44" spans="2:14" ht="30.75" customHeight="1">
      <c r="B44" s="39" t="s">
        <v>303</v>
      </c>
      <c r="C44" s="40" t="s">
        <v>463</v>
      </c>
      <c r="D44" s="121">
        <v>20</v>
      </c>
      <c r="E44" s="42" t="s">
        <v>676</v>
      </c>
      <c r="F44" s="91" t="s">
        <v>223</v>
      </c>
      <c r="G44" s="65" t="s">
        <v>309</v>
      </c>
      <c r="H44" s="43"/>
      <c r="I44" s="43"/>
      <c r="J44" s="43"/>
      <c r="K44" s="43"/>
      <c r="L44" s="43"/>
      <c r="M44" s="43"/>
      <c r="N44" s="43"/>
    </row>
    <row r="45" spans="2:14" ht="39" customHeight="1">
      <c r="B45" s="39" t="s">
        <v>304</v>
      </c>
      <c r="C45" s="154" t="s">
        <v>742</v>
      </c>
      <c r="D45" s="41">
        <v>90</v>
      </c>
      <c r="E45" s="42" t="s">
        <v>224</v>
      </c>
      <c r="F45" s="91" t="s">
        <v>278</v>
      </c>
      <c r="G45" s="86" t="s">
        <v>223</v>
      </c>
      <c r="H45" s="83"/>
      <c r="I45" s="83"/>
      <c r="J45" s="43"/>
      <c r="K45" s="43"/>
      <c r="L45" s="43"/>
      <c r="M45" s="43"/>
      <c r="N45" s="43"/>
    </row>
    <row r="46" spans="2:14" ht="27" customHeight="1">
      <c r="B46" s="39" t="s">
        <v>305</v>
      </c>
      <c r="C46" s="187" t="s">
        <v>798</v>
      </c>
      <c r="D46" s="217">
        <v>50</v>
      </c>
      <c r="E46" s="191" t="s">
        <v>676</v>
      </c>
      <c r="F46" s="218" t="s">
        <v>685</v>
      </c>
      <c r="G46" s="218" t="s">
        <v>685</v>
      </c>
      <c r="H46" s="83"/>
      <c r="I46" s="83"/>
      <c r="J46" s="43"/>
      <c r="K46" s="43"/>
      <c r="L46" s="43"/>
      <c r="M46" s="43"/>
      <c r="N46" s="43"/>
    </row>
    <row r="47" spans="2:14" ht="24.75" customHeight="1">
      <c r="B47" s="87" t="s">
        <v>306</v>
      </c>
      <c r="C47" s="257" t="s">
        <v>407</v>
      </c>
      <c r="D47" s="258"/>
      <c r="E47" s="42"/>
      <c r="F47" s="42"/>
      <c r="G47" s="42"/>
      <c r="H47" s="47"/>
      <c r="I47" s="47"/>
      <c r="J47" s="47"/>
      <c r="K47" s="47"/>
      <c r="L47" s="47"/>
      <c r="M47" s="47"/>
      <c r="N47" s="47"/>
    </row>
    <row r="48" spans="2:14" ht="39" customHeight="1">
      <c r="B48" s="39" t="s">
        <v>307</v>
      </c>
      <c r="C48" s="86" t="s">
        <v>686</v>
      </c>
      <c r="D48" s="41">
        <v>110</v>
      </c>
      <c r="E48" s="42" t="s">
        <v>777</v>
      </c>
      <c r="F48" s="42" t="s">
        <v>278</v>
      </c>
      <c r="G48" s="42" t="s">
        <v>235</v>
      </c>
      <c r="H48" s="43"/>
      <c r="I48" s="43"/>
      <c r="J48" s="43"/>
      <c r="K48" s="43"/>
      <c r="L48" s="43"/>
      <c r="M48" s="43"/>
      <c r="N48" s="43"/>
    </row>
    <row r="49" spans="2:14" ht="42" customHeight="1">
      <c r="B49" s="39" t="s">
        <v>106</v>
      </c>
      <c r="C49" s="40" t="s">
        <v>687</v>
      </c>
      <c r="D49" s="41">
        <v>150</v>
      </c>
      <c r="E49" s="42" t="s">
        <v>778</v>
      </c>
      <c r="F49" s="42" t="s">
        <v>278</v>
      </c>
      <c r="G49" s="42" t="s">
        <v>235</v>
      </c>
      <c r="H49" s="43"/>
      <c r="I49" s="43"/>
      <c r="J49" s="43"/>
      <c r="K49" s="43"/>
      <c r="L49" s="43"/>
      <c r="M49" s="43"/>
      <c r="N49" s="43"/>
    </row>
    <row r="50" spans="2:14" ht="29.25" customHeight="1">
      <c r="B50" s="39" t="s">
        <v>107</v>
      </c>
      <c r="C50" s="40" t="s">
        <v>688</v>
      </c>
      <c r="D50" s="41">
        <v>40</v>
      </c>
      <c r="E50" s="42" t="s">
        <v>778</v>
      </c>
      <c r="F50" s="42" t="s">
        <v>278</v>
      </c>
      <c r="G50" s="42" t="s">
        <v>235</v>
      </c>
      <c r="H50" s="47"/>
      <c r="I50" s="47"/>
      <c r="J50" s="43"/>
      <c r="K50" s="43"/>
      <c r="L50" s="43"/>
      <c r="M50" s="43"/>
      <c r="N50" s="43"/>
    </row>
    <row r="51" spans="2:14" ht="27" customHeight="1">
      <c r="B51" s="39" t="s">
        <v>653</v>
      </c>
      <c r="C51" s="40" t="s">
        <v>689</v>
      </c>
      <c r="D51" s="41">
        <v>100</v>
      </c>
      <c r="E51" s="42" t="s">
        <v>778</v>
      </c>
      <c r="F51" s="42" t="s">
        <v>278</v>
      </c>
      <c r="G51" s="42" t="s">
        <v>235</v>
      </c>
      <c r="H51" s="43"/>
      <c r="I51" s="43"/>
      <c r="J51" s="43"/>
      <c r="K51" s="43"/>
      <c r="L51" s="43"/>
      <c r="M51" s="43"/>
      <c r="N51" s="43"/>
    </row>
    <row r="52" spans="2:14" ht="38.25" customHeight="1">
      <c r="B52" s="48"/>
      <c r="C52" s="70" t="s">
        <v>364</v>
      </c>
      <c r="D52" s="71">
        <f>SUM(D9:D51)</f>
        <v>7670</v>
      </c>
      <c r="E52" s="72"/>
      <c r="F52" s="48"/>
      <c r="G52" s="48"/>
      <c r="H52" s="38"/>
      <c r="I52" s="38"/>
      <c r="J52" s="38"/>
      <c r="K52" s="38"/>
      <c r="L52" s="38"/>
      <c r="M52" s="38"/>
      <c r="N52" s="38"/>
    </row>
    <row r="53" spans="2:14" ht="14.25">
      <c r="B53" s="47"/>
      <c r="C53" s="49"/>
      <c r="D53" s="50"/>
      <c r="E53" s="47"/>
      <c r="F53" s="47"/>
      <c r="G53" s="47"/>
      <c r="H53" s="38"/>
      <c r="I53" s="38"/>
      <c r="J53" s="38"/>
      <c r="K53" s="38"/>
      <c r="L53" s="38"/>
      <c r="M53" s="38"/>
      <c r="N53" s="38"/>
    </row>
    <row r="54" spans="2:14" ht="36" customHeight="1">
      <c r="B54" s="322" t="s">
        <v>411</v>
      </c>
      <c r="C54" s="323"/>
      <c r="D54" s="323"/>
      <c r="E54" s="323"/>
      <c r="F54" s="323"/>
      <c r="G54" s="324"/>
      <c r="H54" s="38"/>
      <c r="I54" s="38"/>
      <c r="J54" s="38"/>
      <c r="K54" s="38"/>
      <c r="L54" s="38"/>
      <c r="M54" s="38"/>
      <c r="N54" s="38"/>
    </row>
    <row r="55" spans="2:19" ht="46.5" customHeight="1">
      <c r="B55" s="138" t="s">
        <v>409</v>
      </c>
      <c r="C55" s="309" t="s">
        <v>771</v>
      </c>
      <c r="D55" s="290"/>
      <c r="E55" s="291"/>
      <c r="F55" s="47"/>
      <c r="G55" s="47"/>
      <c r="H55" s="38"/>
      <c r="I55" s="38"/>
      <c r="J55" s="38"/>
      <c r="K55" s="38"/>
      <c r="L55" s="38"/>
      <c r="M55" s="38"/>
      <c r="N55" s="38"/>
      <c r="P55" t="s">
        <v>190</v>
      </c>
      <c r="R55" s="79" t="s">
        <v>190</v>
      </c>
      <c r="S55" s="80" t="s">
        <v>190</v>
      </c>
    </row>
    <row r="56" spans="2:19" ht="30.75" customHeight="1">
      <c r="B56" s="89" t="s">
        <v>264</v>
      </c>
      <c r="C56" s="305" t="s">
        <v>313</v>
      </c>
      <c r="D56" s="258"/>
      <c r="E56" s="40"/>
      <c r="F56" s="40"/>
      <c r="G56" s="40"/>
      <c r="H56" s="38"/>
      <c r="I56" s="38"/>
      <c r="J56" s="38"/>
      <c r="K56" s="38"/>
      <c r="L56" s="38"/>
      <c r="M56" s="38"/>
      <c r="N56" s="38"/>
      <c r="R56" s="79"/>
      <c r="S56" s="80"/>
    </row>
    <row r="57" spans="2:14" ht="45" customHeight="1">
      <c r="B57" s="51" t="s">
        <v>265</v>
      </c>
      <c r="C57" s="40" t="s">
        <v>231</v>
      </c>
      <c r="D57" s="41">
        <v>1200</v>
      </c>
      <c r="E57" s="91" t="s">
        <v>462</v>
      </c>
      <c r="F57" s="92" t="s">
        <v>223</v>
      </c>
      <c r="G57" s="42" t="s">
        <v>331</v>
      </c>
      <c r="H57" s="160"/>
      <c r="I57" s="43"/>
      <c r="J57" s="43"/>
      <c r="K57" s="43"/>
      <c r="L57" s="43"/>
      <c r="M57" s="43"/>
      <c r="N57" s="43"/>
    </row>
    <row r="58" spans="2:14" ht="36">
      <c r="B58" s="51" t="s">
        <v>266</v>
      </c>
      <c r="C58" s="40" t="s">
        <v>123</v>
      </c>
      <c r="D58" s="41">
        <v>200</v>
      </c>
      <c r="E58" s="91" t="s">
        <v>462</v>
      </c>
      <c r="F58" s="42" t="s">
        <v>122</v>
      </c>
      <c r="G58" s="42" t="s">
        <v>331</v>
      </c>
      <c r="H58" s="160"/>
      <c r="I58" s="43"/>
      <c r="J58" s="43"/>
      <c r="K58" s="43"/>
      <c r="L58" s="43"/>
      <c r="M58" s="43"/>
      <c r="N58" s="43"/>
    </row>
    <row r="59" spans="2:14" ht="33" customHeight="1">
      <c r="B59" s="51" t="s">
        <v>267</v>
      </c>
      <c r="C59" s="40" t="s">
        <v>418</v>
      </c>
      <c r="D59" s="41">
        <v>300</v>
      </c>
      <c r="E59" s="91" t="s">
        <v>97</v>
      </c>
      <c r="F59" s="92" t="s">
        <v>223</v>
      </c>
      <c r="G59" s="42" t="s">
        <v>331</v>
      </c>
      <c r="H59" s="160"/>
      <c r="I59" s="43"/>
      <c r="J59" s="43"/>
      <c r="K59" s="43"/>
      <c r="L59" s="43"/>
      <c r="M59" s="43"/>
      <c r="N59" s="43"/>
    </row>
    <row r="60" spans="2:14" ht="24">
      <c r="B60" s="51" t="s">
        <v>268</v>
      </c>
      <c r="C60" s="52" t="s">
        <v>234</v>
      </c>
      <c r="D60" s="53">
        <v>150</v>
      </c>
      <c r="E60" s="91" t="s">
        <v>462</v>
      </c>
      <c r="F60" s="42" t="s">
        <v>223</v>
      </c>
      <c r="G60" s="42" t="s">
        <v>270</v>
      </c>
      <c r="H60" s="160"/>
      <c r="I60" s="43"/>
      <c r="J60" s="43"/>
      <c r="K60" s="43"/>
      <c r="L60" s="43"/>
      <c r="M60" s="43"/>
      <c r="N60" s="43"/>
    </row>
    <row r="61" spans="2:21" ht="24">
      <c r="B61" s="51" t="s">
        <v>410</v>
      </c>
      <c r="C61" s="187" t="s">
        <v>690</v>
      </c>
      <c r="D61" s="41">
        <v>500</v>
      </c>
      <c r="E61" s="91" t="s">
        <v>97</v>
      </c>
      <c r="F61" s="122" t="s">
        <v>223</v>
      </c>
      <c r="G61" s="91" t="s">
        <v>331</v>
      </c>
      <c r="H61" s="160"/>
      <c r="I61" s="43"/>
      <c r="J61" s="43"/>
      <c r="K61" s="43"/>
      <c r="L61" s="43"/>
      <c r="M61" s="43"/>
      <c r="N61" s="43"/>
      <c r="R61" s="333"/>
      <c r="S61" s="334"/>
      <c r="T61" s="225" t="s">
        <v>773</v>
      </c>
      <c r="U61" s="225" t="s">
        <v>774</v>
      </c>
    </row>
    <row r="62" spans="2:21" ht="24">
      <c r="B62" s="51" t="s">
        <v>269</v>
      </c>
      <c r="C62" s="187" t="s">
        <v>279</v>
      </c>
      <c r="D62" s="41">
        <v>150</v>
      </c>
      <c r="E62" s="170" t="s">
        <v>779</v>
      </c>
      <c r="F62" s="42" t="s">
        <v>223</v>
      </c>
      <c r="G62" s="42" t="s">
        <v>270</v>
      </c>
      <c r="H62" s="160"/>
      <c r="I62" s="43"/>
      <c r="J62" s="43"/>
      <c r="K62" s="43"/>
      <c r="L62" s="43"/>
      <c r="M62" s="43"/>
      <c r="N62" s="43"/>
      <c r="R62" s="38" t="s">
        <v>226</v>
      </c>
      <c r="S62" s="158"/>
      <c r="T62" s="223">
        <v>0</v>
      </c>
      <c r="U62" s="224">
        <f>T62*100/T67</f>
        <v>0</v>
      </c>
    </row>
    <row r="63" spans="2:21" ht="14.25">
      <c r="B63" s="89" t="s">
        <v>315</v>
      </c>
      <c r="C63" s="305" t="s">
        <v>412</v>
      </c>
      <c r="D63" s="258"/>
      <c r="E63" s="40"/>
      <c r="F63" s="40"/>
      <c r="G63" s="40"/>
      <c r="H63" s="38"/>
      <c r="I63" s="38"/>
      <c r="J63" s="38"/>
      <c r="K63" s="38"/>
      <c r="L63" s="38"/>
      <c r="M63" s="38"/>
      <c r="N63" s="38"/>
      <c r="R63" s="38" t="s">
        <v>154</v>
      </c>
      <c r="S63" s="158"/>
      <c r="T63" s="223">
        <f>D90</f>
        <v>150</v>
      </c>
      <c r="U63" s="224">
        <f>T63*100/T67</f>
        <v>1.7929715515180493</v>
      </c>
    </row>
    <row r="64" spans="2:21" ht="36">
      <c r="B64" s="51" t="s">
        <v>126</v>
      </c>
      <c r="C64" s="187" t="s">
        <v>419</v>
      </c>
      <c r="D64" s="41">
        <v>150</v>
      </c>
      <c r="E64" s="91" t="s">
        <v>460</v>
      </c>
      <c r="F64" s="122" t="s">
        <v>223</v>
      </c>
      <c r="G64" s="91" t="s">
        <v>331</v>
      </c>
      <c r="H64" s="160"/>
      <c r="I64" s="160"/>
      <c r="J64" s="160"/>
      <c r="K64" s="43"/>
      <c r="L64" s="43"/>
      <c r="M64" s="43"/>
      <c r="N64" s="43"/>
      <c r="R64" s="158" t="s">
        <v>258</v>
      </c>
      <c r="S64" s="158"/>
      <c r="T64" s="223">
        <f>D65</f>
        <v>70</v>
      </c>
      <c r="U64" s="224">
        <f>T64*100/T67</f>
        <v>0.8367200573750897</v>
      </c>
    </row>
    <row r="65" spans="2:21" ht="42" customHeight="1">
      <c r="B65" s="51" t="s">
        <v>125</v>
      </c>
      <c r="C65" s="187" t="s">
        <v>691</v>
      </c>
      <c r="D65" s="41">
        <v>70</v>
      </c>
      <c r="E65" s="218" t="s">
        <v>747</v>
      </c>
      <c r="F65" s="92" t="s">
        <v>223</v>
      </c>
      <c r="G65" s="42" t="s">
        <v>331</v>
      </c>
      <c r="H65" s="160"/>
      <c r="I65" s="43"/>
      <c r="J65" s="43"/>
      <c r="K65" s="43"/>
      <c r="L65" s="43"/>
      <c r="M65" s="43"/>
      <c r="N65" s="43"/>
      <c r="R65" s="158" t="s">
        <v>772</v>
      </c>
      <c r="S65" s="158"/>
      <c r="T65" s="223">
        <f>D59+D61+D78+D79+D81+D82+D83+D86+D87+D89+D91+D92</f>
        <v>4046</v>
      </c>
      <c r="U65" s="224">
        <f>T65*100/T67</f>
        <v>48.36241931628018</v>
      </c>
    </row>
    <row r="66" spans="2:21" ht="35.25" customHeight="1">
      <c r="B66" s="138" t="s">
        <v>413</v>
      </c>
      <c r="C66" s="309" t="s">
        <v>322</v>
      </c>
      <c r="D66" s="290"/>
      <c r="E66" s="291"/>
      <c r="F66" s="42"/>
      <c r="G66" s="42"/>
      <c r="H66" s="38"/>
      <c r="I66" s="38"/>
      <c r="J66" s="38"/>
      <c r="K66" s="38"/>
      <c r="L66" s="38"/>
      <c r="M66" s="38"/>
      <c r="N66" s="38"/>
      <c r="R66" s="38" t="s">
        <v>155</v>
      </c>
      <c r="S66" s="158"/>
      <c r="T66" s="223">
        <f>D57+D58+D60+D62+D64+D68+D69+D70+D72+D73+D74+D75</f>
        <v>4100</v>
      </c>
      <c r="U66" s="224">
        <f>T66*100/T67</f>
        <v>49.00788907482668</v>
      </c>
    </row>
    <row r="67" spans="2:21" ht="32.25" customHeight="1">
      <c r="B67" s="89" t="s">
        <v>281</v>
      </c>
      <c r="C67" s="305" t="s">
        <v>323</v>
      </c>
      <c r="D67" s="258"/>
      <c r="E67" s="42"/>
      <c r="F67" s="42"/>
      <c r="G67" s="42"/>
      <c r="H67" s="38"/>
      <c r="I67" s="38"/>
      <c r="J67" s="38"/>
      <c r="K67" s="38"/>
      <c r="L67" s="38"/>
      <c r="M67" s="38"/>
      <c r="N67" s="38"/>
      <c r="R67" s="328" t="s">
        <v>775</v>
      </c>
      <c r="S67" s="329"/>
      <c r="T67" s="226">
        <f>SUM(T62:T66)</f>
        <v>8366</v>
      </c>
      <c r="U67" s="227">
        <f>SUM(U62:U66)</f>
        <v>100</v>
      </c>
    </row>
    <row r="68" spans="2:14" ht="31.5" customHeight="1">
      <c r="B68" s="51" t="s">
        <v>283</v>
      </c>
      <c r="C68" s="187" t="s">
        <v>692</v>
      </c>
      <c r="D68" s="41">
        <v>300</v>
      </c>
      <c r="E68" s="42" t="s">
        <v>461</v>
      </c>
      <c r="F68" s="42" t="s">
        <v>223</v>
      </c>
      <c r="G68" s="40"/>
      <c r="H68" s="160"/>
      <c r="I68" s="43"/>
      <c r="J68" s="43"/>
      <c r="K68" s="43"/>
      <c r="L68" s="43"/>
      <c r="M68" s="43"/>
      <c r="N68" s="43"/>
    </row>
    <row r="69" spans="2:14" ht="31.5" customHeight="1">
      <c r="B69" s="51" t="s">
        <v>284</v>
      </c>
      <c r="C69" s="38" t="s">
        <v>424</v>
      </c>
      <c r="D69" s="41">
        <v>600</v>
      </c>
      <c r="E69" s="42" t="s">
        <v>461</v>
      </c>
      <c r="F69" s="42" t="s">
        <v>223</v>
      </c>
      <c r="G69" s="40"/>
      <c r="H69" s="160"/>
      <c r="I69" s="43"/>
      <c r="J69" s="43"/>
      <c r="K69" s="43"/>
      <c r="L69" s="43"/>
      <c r="M69" s="43"/>
      <c r="N69" s="43"/>
    </row>
    <row r="70" spans="2:14" ht="29.25" customHeight="1">
      <c r="B70" s="51" t="s">
        <v>285</v>
      </c>
      <c r="C70" s="52" t="s">
        <v>425</v>
      </c>
      <c r="D70" s="53">
        <v>180</v>
      </c>
      <c r="E70" s="42" t="s">
        <v>461</v>
      </c>
      <c r="F70" s="42" t="s">
        <v>223</v>
      </c>
      <c r="G70" s="40"/>
      <c r="H70" s="160"/>
      <c r="I70" s="43"/>
      <c r="J70" s="43"/>
      <c r="K70" s="43"/>
      <c r="L70" s="43"/>
      <c r="M70" s="43"/>
      <c r="N70" s="43"/>
    </row>
    <row r="71" spans="2:14" ht="27.75" customHeight="1">
      <c r="B71" s="89" t="s">
        <v>282</v>
      </c>
      <c r="C71" s="294" t="s">
        <v>326</v>
      </c>
      <c r="D71" s="295"/>
      <c r="E71" s="42"/>
      <c r="F71" s="42"/>
      <c r="G71" s="42"/>
      <c r="H71" s="160"/>
      <c r="I71" s="160"/>
      <c r="J71" s="160"/>
      <c r="K71" s="160"/>
      <c r="L71" s="160"/>
      <c r="M71" s="160"/>
      <c r="N71" s="160"/>
    </row>
    <row r="72" spans="2:14" ht="28.5" customHeight="1">
      <c r="B72" s="51" t="s">
        <v>414</v>
      </c>
      <c r="C72" s="40" t="s">
        <v>100</v>
      </c>
      <c r="D72" s="41">
        <v>200</v>
      </c>
      <c r="E72" s="42" t="s">
        <v>461</v>
      </c>
      <c r="F72" s="42" t="s">
        <v>223</v>
      </c>
      <c r="G72" s="40"/>
      <c r="H72" s="160"/>
      <c r="I72" s="160"/>
      <c r="J72" s="160"/>
      <c r="K72" s="43"/>
      <c r="L72" s="43"/>
      <c r="M72" s="43"/>
      <c r="N72" s="43"/>
    </row>
    <row r="73" spans="2:14" ht="31.5" customHeight="1">
      <c r="B73" s="51" t="s">
        <v>415</v>
      </c>
      <c r="C73" s="40" t="s">
        <v>136</v>
      </c>
      <c r="D73" s="41">
        <v>320</v>
      </c>
      <c r="E73" s="42" t="s">
        <v>461</v>
      </c>
      <c r="F73" s="42" t="s">
        <v>223</v>
      </c>
      <c r="G73" s="42"/>
      <c r="H73" s="160"/>
      <c r="I73" s="43"/>
      <c r="J73" s="43"/>
      <c r="K73" s="43"/>
      <c r="L73" s="43"/>
      <c r="M73" s="43"/>
      <c r="N73" s="43"/>
    </row>
    <row r="74" spans="2:14" ht="33.75" customHeight="1">
      <c r="B74" s="51" t="s">
        <v>416</v>
      </c>
      <c r="C74" s="40" t="s">
        <v>421</v>
      </c>
      <c r="D74" s="41">
        <v>300</v>
      </c>
      <c r="E74" s="42" t="s">
        <v>461</v>
      </c>
      <c r="F74" s="42" t="s">
        <v>223</v>
      </c>
      <c r="G74" s="42"/>
      <c r="H74" s="160"/>
      <c r="I74" s="43"/>
      <c r="J74" s="43"/>
      <c r="K74" s="43"/>
      <c r="L74" s="43"/>
      <c r="M74" s="43"/>
      <c r="N74" s="43"/>
    </row>
    <row r="75" spans="2:14" ht="29.25" customHeight="1">
      <c r="B75" s="51" t="s">
        <v>417</v>
      </c>
      <c r="C75" s="121" t="s">
        <v>135</v>
      </c>
      <c r="D75" s="41">
        <v>350</v>
      </c>
      <c r="E75" s="42" t="s">
        <v>461</v>
      </c>
      <c r="F75" s="42" t="s">
        <v>223</v>
      </c>
      <c r="G75" s="1"/>
      <c r="H75" s="160"/>
      <c r="I75" s="160"/>
      <c r="J75" s="160"/>
      <c r="K75" s="43"/>
      <c r="L75" s="43"/>
      <c r="M75" s="43"/>
      <c r="N75" s="43"/>
    </row>
    <row r="76" spans="2:14" ht="27" customHeight="1">
      <c r="B76" s="138" t="s">
        <v>422</v>
      </c>
      <c r="C76" s="309" t="s">
        <v>311</v>
      </c>
      <c r="D76" s="290"/>
      <c r="E76" s="291"/>
      <c r="F76" s="47"/>
      <c r="G76" s="47"/>
      <c r="H76" s="38"/>
      <c r="I76" s="38"/>
      <c r="J76" s="38"/>
      <c r="K76" s="38"/>
      <c r="L76" s="38"/>
      <c r="M76" s="38"/>
      <c r="N76" s="38"/>
    </row>
    <row r="77" spans="2:14" ht="29.25" customHeight="1">
      <c r="B77" s="89" t="s">
        <v>314</v>
      </c>
      <c r="C77" s="305" t="s">
        <v>312</v>
      </c>
      <c r="D77" s="258"/>
      <c r="E77" s="40"/>
      <c r="F77" s="40"/>
      <c r="G77" s="40"/>
      <c r="H77" s="38"/>
      <c r="I77" s="38"/>
      <c r="J77" s="38"/>
      <c r="K77" s="38"/>
      <c r="L77" s="38"/>
      <c r="M77" s="38"/>
      <c r="N77" s="38"/>
    </row>
    <row r="78" spans="2:14" ht="41.25" customHeight="1">
      <c r="B78" s="51" t="s">
        <v>317</v>
      </c>
      <c r="C78" s="45" t="s">
        <v>95</v>
      </c>
      <c r="D78" s="46">
        <v>1000</v>
      </c>
      <c r="E78" s="42" t="s">
        <v>98</v>
      </c>
      <c r="F78" s="62" t="s">
        <v>4</v>
      </c>
      <c r="G78" s="40" t="s">
        <v>270</v>
      </c>
      <c r="H78" s="160"/>
      <c r="I78" s="160"/>
      <c r="J78" s="43"/>
      <c r="K78" s="43"/>
      <c r="L78" s="43"/>
      <c r="M78" s="43"/>
      <c r="N78" s="43"/>
    </row>
    <row r="79" spans="2:20" ht="39.75" customHeight="1">
      <c r="B79" s="51" t="s">
        <v>318</v>
      </c>
      <c r="C79" s="125" t="s">
        <v>132</v>
      </c>
      <c r="D79" s="123">
        <v>280</v>
      </c>
      <c r="E79" s="42" t="s">
        <v>98</v>
      </c>
      <c r="F79" s="62" t="s">
        <v>4</v>
      </c>
      <c r="G79" s="40" t="s">
        <v>5</v>
      </c>
      <c r="H79" s="160"/>
      <c r="I79" s="43"/>
      <c r="J79" s="43"/>
      <c r="K79" s="43"/>
      <c r="L79" s="43"/>
      <c r="M79" s="43"/>
      <c r="N79" s="43"/>
      <c r="Q79" s="222" t="s">
        <v>190</v>
      </c>
      <c r="S79" s="79" t="s">
        <v>190</v>
      </c>
      <c r="T79" s="80" t="s">
        <v>190</v>
      </c>
    </row>
    <row r="80" spans="2:20" ht="39" customHeight="1">
      <c r="B80" s="89" t="s">
        <v>426</v>
      </c>
      <c r="C80" s="305" t="s">
        <v>277</v>
      </c>
      <c r="D80" s="258"/>
      <c r="E80" s="40"/>
      <c r="F80" s="159"/>
      <c r="G80" s="159"/>
      <c r="H80" s="38"/>
      <c r="I80" s="38"/>
      <c r="J80" s="38"/>
      <c r="K80" s="38"/>
      <c r="L80" s="38"/>
      <c r="M80" s="38"/>
      <c r="N80" s="38"/>
      <c r="Q80" s="222" t="s">
        <v>190</v>
      </c>
      <c r="R80" t="s">
        <v>190</v>
      </c>
      <c r="S80" s="79" t="s">
        <v>190</v>
      </c>
      <c r="T80" s="80" t="s">
        <v>190</v>
      </c>
    </row>
    <row r="81" spans="2:20" ht="48.75" customHeight="1">
      <c r="B81" s="51" t="s">
        <v>319</v>
      </c>
      <c r="C81" s="187" t="s">
        <v>693</v>
      </c>
      <c r="D81" s="123">
        <v>6</v>
      </c>
      <c r="E81" s="42" t="s">
        <v>780</v>
      </c>
      <c r="F81" s="154" t="s">
        <v>799</v>
      </c>
      <c r="G81" s="40" t="s">
        <v>5</v>
      </c>
      <c r="H81" s="43"/>
      <c r="I81" s="43"/>
      <c r="J81" s="43"/>
      <c r="K81" s="43"/>
      <c r="L81" s="43"/>
      <c r="M81" s="43"/>
      <c r="N81" s="43"/>
      <c r="S81" s="79" t="s">
        <v>190</v>
      </c>
      <c r="T81" s="80" t="s">
        <v>190</v>
      </c>
    </row>
    <row r="82" spans="2:14" ht="42" customHeight="1">
      <c r="B82" s="51" t="s">
        <v>320</v>
      </c>
      <c r="C82" s="194" t="s">
        <v>124</v>
      </c>
      <c r="D82" s="46">
        <v>200</v>
      </c>
      <c r="E82" s="42" t="s">
        <v>98</v>
      </c>
      <c r="F82" s="42" t="s">
        <v>223</v>
      </c>
      <c r="G82" s="40" t="s">
        <v>330</v>
      </c>
      <c r="H82" s="43"/>
      <c r="I82" s="43"/>
      <c r="J82" s="43"/>
      <c r="K82" s="43"/>
      <c r="L82" s="43"/>
      <c r="M82" s="43"/>
      <c r="N82" s="43"/>
    </row>
    <row r="83" spans="2:14" ht="37.5" customHeight="1">
      <c r="B83" s="137" t="s">
        <v>321</v>
      </c>
      <c r="C83" s="163" t="s">
        <v>423</v>
      </c>
      <c r="D83" s="46">
        <v>500</v>
      </c>
      <c r="E83" s="42" t="s">
        <v>98</v>
      </c>
      <c r="F83" s="154" t="s">
        <v>799</v>
      </c>
      <c r="G83" s="40" t="s">
        <v>330</v>
      </c>
      <c r="H83" s="43"/>
      <c r="I83" s="43"/>
      <c r="J83" s="43"/>
      <c r="K83" s="43"/>
      <c r="L83" s="43"/>
      <c r="M83" s="43"/>
      <c r="N83" s="43"/>
    </row>
    <row r="84" spans="2:14" ht="42.75" customHeight="1">
      <c r="B84" s="138" t="s">
        <v>427</v>
      </c>
      <c r="C84" s="309" t="s">
        <v>308</v>
      </c>
      <c r="D84" s="268"/>
      <c r="E84" s="269"/>
      <c r="F84" s="160"/>
      <c r="G84" s="160"/>
      <c r="H84" s="38"/>
      <c r="I84" s="38"/>
      <c r="J84" s="38"/>
      <c r="K84" s="38"/>
      <c r="L84" s="38"/>
      <c r="M84" s="38"/>
      <c r="N84" s="38"/>
    </row>
    <row r="85" spans="2:14" ht="21" customHeight="1">
      <c r="B85" s="89" t="s">
        <v>99</v>
      </c>
      <c r="C85" s="305" t="s">
        <v>428</v>
      </c>
      <c r="D85" s="265"/>
      <c r="E85" s="40"/>
      <c r="F85" s="159"/>
      <c r="G85" s="159"/>
      <c r="H85" s="38"/>
      <c r="I85" s="38"/>
      <c r="J85" s="38"/>
      <c r="K85" s="38"/>
      <c r="L85" s="38"/>
      <c r="M85" s="38"/>
      <c r="N85" s="38"/>
    </row>
    <row r="86" spans="2:14" ht="51.75" customHeight="1">
      <c r="B86" s="51" t="s">
        <v>324</v>
      </c>
      <c r="C86" s="165" t="s">
        <v>429</v>
      </c>
      <c r="D86" s="46">
        <v>110</v>
      </c>
      <c r="E86" s="42" t="s">
        <v>129</v>
      </c>
      <c r="F86" s="154" t="s">
        <v>799</v>
      </c>
      <c r="G86" s="40" t="s">
        <v>5</v>
      </c>
      <c r="H86" s="160"/>
      <c r="I86" s="160"/>
      <c r="J86" s="43"/>
      <c r="K86" s="43"/>
      <c r="L86" s="43"/>
      <c r="M86" s="43"/>
      <c r="N86" s="43"/>
    </row>
    <row r="87" spans="2:14" ht="39.75" customHeight="1">
      <c r="B87" s="51" t="s">
        <v>325</v>
      </c>
      <c r="C87" s="195" t="s">
        <v>694</v>
      </c>
      <c r="D87" s="46">
        <v>450</v>
      </c>
      <c r="E87" s="42" t="s">
        <v>156</v>
      </c>
      <c r="F87" s="154" t="s">
        <v>800</v>
      </c>
      <c r="G87" s="40" t="s">
        <v>5</v>
      </c>
      <c r="H87" s="160"/>
      <c r="I87" s="43"/>
      <c r="J87" s="43"/>
      <c r="K87" s="43"/>
      <c r="L87" s="43"/>
      <c r="M87" s="43"/>
      <c r="N87" s="43"/>
    </row>
    <row r="88" spans="2:14" ht="30.75" customHeight="1">
      <c r="B88" s="89" t="s">
        <v>327</v>
      </c>
      <c r="C88" s="214" t="s">
        <v>316</v>
      </c>
      <c r="D88" s="213"/>
      <c r="E88" s="40"/>
      <c r="F88" s="40"/>
      <c r="G88" s="40"/>
      <c r="H88" s="38"/>
      <c r="I88" s="38"/>
      <c r="J88" s="38"/>
      <c r="K88" s="38"/>
      <c r="L88" s="38"/>
      <c r="M88" s="38"/>
      <c r="N88" s="38"/>
    </row>
    <row r="89" spans="2:14" ht="40.5" customHeight="1">
      <c r="B89" s="51" t="s">
        <v>430</v>
      </c>
      <c r="C89" s="84" t="s">
        <v>133</v>
      </c>
      <c r="D89" s="95">
        <v>100</v>
      </c>
      <c r="E89" s="42" t="s">
        <v>224</v>
      </c>
      <c r="F89" s="154" t="s">
        <v>800</v>
      </c>
      <c r="G89" s="40" t="s">
        <v>5</v>
      </c>
      <c r="H89" s="38"/>
      <c r="I89" s="43"/>
      <c r="J89" s="43"/>
      <c r="K89" s="43"/>
      <c r="L89" s="43"/>
      <c r="M89" s="43"/>
      <c r="N89" s="43"/>
    </row>
    <row r="90" spans="2:14" ht="32.25" customHeight="1">
      <c r="B90" s="51" t="s">
        <v>431</v>
      </c>
      <c r="C90" s="45" t="s">
        <v>134</v>
      </c>
      <c r="D90" s="46">
        <v>150</v>
      </c>
      <c r="E90" s="42" t="s">
        <v>434</v>
      </c>
      <c r="F90" s="42" t="s">
        <v>270</v>
      </c>
      <c r="G90" s="40" t="s">
        <v>5</v>
      </c>
      <c r="H90" s="43"/>
      <c r="I90" s="43"/>
      <c r="J90" s="43"/>
      <c r="K90" s="43"/>
      <c r="L90" s="43"/>
      <c r="M90" s="43"/>
      <c r="N90" s="43"/>
    </row>
    <row r="91" spans="2:14" ht="39.75" customHeight="1">
      <c r="B91" s="51" t="s">
        <v>432</v>
      </c>
      <c r="C91" s="45" t="s">
        <v>436</v>
      </c>
      <c r="D91" s="46">
        <v>150</v>
      </c>
      <c r="E91" s="42" t="s">
        <v>435</v>
      </c>
      <c r="F91" s="40" t="s">
        <v>270</v>
      </c>
      <c r="G91" s="40" t="s">
        <v>5</v>
      </c>
      <c r="H91" s="43"/>
      <c r="I91" s="43"/>
      <c r="J91" s="43"/>
      <c r="K91" s="43"/>
      <c r="L91" s="43"/>
      <c r="M91" s="43"/>
      <c r="N91" s="43"/>
    </row>
    <row r="92" spans="2:14" ht="44.25" customHeight="1">
      <c r="B92" s="51" t="s">
        <v>433</v>
      </c>
      <c r="C92" s="45" t="s">
        <v>657</v>
      </c>
      <c r="D92" s="46">
        <v>450</v>
      </c>
      <c r="E92" s="42" t="s">
        <v>435</v>
      </c>
      <c r="F92" s="40" t="s">
        <v>270</v>
      </c>
      <c r="G92" s="40" t="s">
        <v>5</v>
      </c>
      <c r="H92" s="43"/>
      <c r="I92" s="43"/>
      <c r="J92" s="43"/>
      <c r="K92" s="43"/>
      <c r="L92" s="43"/>
      <c r="M92" s="43"/>
      <c r="N92" s="43"/>
    </row>
    <row r="93" spans="2:14" ht="23.25" customHeight="1">
      <c r="B93" s="98"/>
      <c r="C93" s="99" t="s">
        <v>363</v>
      </c>
      <c r="D93" s="100">
        <f>SUM(D57:D92)</f>
        <v>8366</v>
      </c>
      <c r="E93" s="101"/>
      <c r="F93" s="101"/>
      <c r="G93" s="101"/>
      <c r="H93" s="102"/>
      <c r="I93" s="102"/>
      <c r="J93" s="102"/>
      <c r="K93" s="102"/>
      <c r="L93" s="102"/>
      <c r="M93" s="102"/>
      <c r="N93" s="102"/>
    </row>
    <row r="94" spans="2:14" ht="25.5" customHeight="1">
      <c r="B94" s="103"/>
      <c r="C94" s="104"/>
      <c r="D94" s="105"/>
      <c r="E94" s="106"/>
      <c r="F94" s="106"/>
      <c r="G94" s="106"/>
      <c r="H94" s="107"/>
      <c r="I94" s="107"/>
      <c r="J94" s="107"/>
      <c r="K94" s="107"/>
      <c r="L94" s="107"/>
      <c r="M94" s="107"/>
      <c r="N94" s="107"/>
    </row>
    <row r="95" spans="2:14" ht="26.25" customHeight="1">
      <c r="B95" s="310" t="s">
        <v>437</v>
      </c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4"/>
    </row>
    <row r="96" spans="2:14" ht="29.25" customHeight="1">
      <c r="B96" s="278" t="s">
        <v>470</v>
      </c>
      <c r="C96" s="283"/>
      <c r="D96" s="283"/>
      <c r="E96" s="283"/>
      <c r="F96" s="283"/>
      <c r="G96" s="284"/>
      <c r="H96" s="38"/>
      <c r="I96" s="38"/>
      <c r="J96" s="38"/>
      <c r="K96" s="38"/>
      <c r="L96" s="38"/>
      <c r="M96" s="38"/>
      <c r="N96" s="38"/>
    </row>
    <row r="97" spans="2:14" ht="29.25" customHeight="1">
      <c r="B97" s="166" t="s">
        <v>438</v>
      </c>
      <c r="C97" s="285" t="s">
        <v>441</v>
      </c>
      <c r="D97" s="316"/>
      <c r="E97" s="317"/>
      <c r="F97" s="38"/>
      <c r="G97" s="38"/>
      <c r="H97" s="38"/>
      <c r="I97" s="38"/>
      <c r="J97" s="38"/>
      <c r="K97" s="38"/>
      <c r="L97" s="38"/>
      <c r="M97" s="38"/>
      <c r="N97" s="38"/>
    </row>
    <row r="98" spans="2:21" ht="29.25" customHeight="1">
      <c r="B98" s="55" t="s">
        <v>439</v>
      </c>
      <c r="C98" s="304" t="s">
        <v>366</v>
      </c>
      <c r="D98" s="258"/>
      <c r="E98" s="1"/>
      <c r="F98" s="1"/>
      <c r="G98" s="1"/>
      <c r="H98" s="1"/>
      <c r="I98" s="1"/>
      <c r="J98" s="1"/>
      <c r="K98" s="1"/>
      <c r="L98" s="1"/>
      <c r="M98" s="1"/>
      <c r="N98" s="1"/>
      <c r="R98" s="333"/>
      <c r="S98" s="334"/>
      <c r="T98" s="225" t="s">
        <v>773</v>
      </c>
      <c r="U98" s="225" t="s">
        <v>774</v>
      </c>
    </row>
    <row r="99" spans="2:21" ht="29.25" customHeight="1">
      <c r="B99" s="110" t="s">
        <v>334</v>
      </c>
      <c r="C99" s="182" t="s">
        <v>538</v>
      </c>
      <c r="D99" s="130">
        <v>6500</v>
      </c>
      <c r="E99" s="42" t="s">
        <v>110</v>
      </c>
      <c r="F99" s="42" t="s">
        <v>111</v>
      </c>
      <c r="G99" s="42" t="s">
        <v>112</v>
      </c>
      <c r="H99" s="160"/>
      <c r="I99" s="160"/>
      <c r="J99" s="43"/>
      <c r="K99" s="43"/>
      <c r="L99" s="43"/>
      <c r="M99" s="43"/>
      <c r="N99" s="43"/>
      <c r="R99" s="38" t="s">
        <v>226</v>
      </c>
      <c r="S99" s="158"/>
      <c r="T99" s="223">
        <f>D109+D141+D144</f>
        <v>870</v>
      </c>
      <c r="U99" s="224">
        <f>T99*100/T104</f>
        <v>1.3759291475565396</v>
      </c>
    </row>
    <row r="100" spans="2:21" ht="29.25" customHeight="1">
      <c r="B100" s="180" t="s">
        <v>335</v>
      </c>
      <c r="C100" s="183" t="s">
        <v>597</v>
      </c>
      <c r="D100" s="181">
        <v>9000</v>
      </c>
      <c r="E100" s="91" t="s">
        <v>110</v>
      </c>
      <c r="F100" s="91" t="s">
        <v>111</v>
      </c>
      <c r="G100" s="91" t="s">
        <v>112</v>
      </c>
      <c r="H100" s="160"/>
      <c r="I100" s="160"/>
      <c r="J100" s="43"/>
      <c r="K100" s="43"/>
      <c r="L100" s="43"/>
      <c r="M100" s="43"/>
      <c r="N100" s="43"/>
      <c r="R100" s="38" t="s">
        <v>154</v>
      </c>
      <c r="S100" s="158"/>
      <c r="T100" s="223">
        <f>D99+D100+D101+D102</f>
        <v>22000</v>
      </c>
      <c r="U100" s="224">
        <f>T100*100/T104</f>
        <v>34.79361062786652</v>
      </c>
    </row>
    <row r="101" spans="2:21" ht="29.25" customHeight="1">
      <c r="B101" s="180" t="s">
        <v>336</v>
      </c>
      <c r="C101" s="183" t="s">
        <v>695</v>
      </c>
      <c r="D101" s="181">
        <v>500</v>
      </c>
      <c r="E101" s="91" t="s">
        <v>110</v>
      </c>
      <c r="F101" s="91" t="s">
        <v>111</v>
      </c>
      <c r="G101" s="91" t="s">
        <v>112</v>
      </c>
      <c r="H101" s="160"/>
      <c r="I101" s="160"/>
      <c r="J101" s="43"/>
      <c r="K101" s="43"/>
      <c r="L101" s="43"/>
      <c r="M101" s="43"/>
      <c r="N101" s="43"/>
      <c r="R101" s="158" t="s">
        <v>258</v>
      </c>
      <c r="S101" s="158"/>
      <c r="T101" s="223">
        <f>D123+D126+D127+D139+D146</f>
        <v>15650</v>
      </c>
      <c r="U101" s="224">
        <f>T101*100/T104</f>
        <v>24.750909378459593</v>
      </c>
    </row>
    <row r="102" spans="2:21" ht="41.25" customHeight="1">
      <c r="B102" s="180" t="s">
        <v>337</v>
      </c>
      <c r="C102" s="182" t="s">
        <v>598</v>
      </c>
      <c r="D102" s="181">
        <v>6000</v>
      </c>
      <c r="E102" s="91" t="s">
        <v>110</v>
      </c>
      <c r="F102" s="91" t="s">
        <v>111</v>
      </c>
      <c r="G102" s="91" t="s">
        <v>112</v>
      </c>
      <c r="H102" s="160"/>
      <c r="I102" s="160"/>
      <c r="J102" s="43"/>
      <c r="K102" s="43"/>
      <c r="L102" s="43"/>
      <c r="M102" s="43"/>
      <c r="N102" s="43"/>
      <c r="R102" s="158" t="s">
        <v>772</v>
      </c>
      <c r="S102" s="158"/>
      <c r="T102" s="223">
        <f>D104+D105+D107+D108+D110+D111+D112+D113+D114+D115+D116+D117+D118+D119+D120+D124+D125+D128+D130+D131+D132+D134+D135+D145+D147</f>
        <v>22420</v>
      </c>
      <c r="U102" s="224">
        <f>T102*100/T104</f>
        <v>35.45785228530761</v>
      </c>
    </row>
    <row r="103" spans="2:21" ht="41.25" customHeight="1">
      <c r="B103" s="55" t="s">
        <v>440</v>
      </c>
      <c r="C103" s="315" t="s">
        <v>367</v>
      </c>
      <c r="D103" s="258"/>
      <c r="E103" s="1"/>
      <c r="F103" s="1"/>
      <c r="G103" s="1"/>
      <c r="H103" s="1"/>
      <c r="I103" s="1"/>
      <c r="J103" s="1"/>
      <c r="K103" s="1"/>
      <c r="L103" s="1"/>
      <c r="M103" s="1"/>
      <c r="N103" s="1"/>
      <c r="R103" s="38" t="s">
        <v>155</v>
      </c>
      <c r="S103" s="158"/>
      <c r="T103" s="223">
        <f>D136+D140+D143</f>
        <v>2290</v>
      </c>
      <c r="U103" s="224">
        <f>T103*100/T104</f>
        <v>3.621698560809742</v>
      </c>
    </row>
    <row r="104" spans="2:21" ht="38.25" customHeight="1">
      <c r="B104" s="180" t="s">
        <v>339</v>
      </c>
      <c r="C104" s="195" t="s">
        <v>696</v>
      </c>
      <c r="D104" s="192">
        <v>2000</v>
      </c>
      <c r="E104" s="128" t="s">
        <v>238</v>
      </c>
      <c r="F104" s="128" t="s">
        <v>270</v>
      </c>
      <c r="G104" s="133"/>
      <c r="H104" s="131"/>
      <c r="I104" s="131"/>
      <c r="J104" s="131"/>
      <c r="K104" s="131"/>
      <c r="L104" s="131"/>
      <c r="M104" s="131"/>
      <c r="N104" s="131"/>
      <c r="R104" s="328" t="s">
        <v>775</v>
      </c>
      <c r="S104" s="329"/>
      <c r="T104" s="226">
        <f>SUM(T99:T103)</f>
        <v>63230</v>
      </c>
      <c r="U104" s="227">
        <f>SUM(U99:U103)</f>
        <v>100.00000000000001</v>
      </c>
    </row>
    <row r="105" spans="2:14" ht="30" customHeight="1">
      <c r="B105" s="180" t="s">
        <v>340</v>
      </c>
      <c r="C105" s="195" t="s">
        <v>697</v>
      </c>
      <c r="D105" s="192">
        <v>4000</v>
      </c>
      <c r="E105" s="128" t="s">
        <v>238</v>
      </c>
      <c r="F105" s="128" t="s">
        <v>270</v>
      </c>
      <c r="G105" s="1"/>
      <c r="H105" s="66"/>
      <c r="I105" s="66"/>
      <c r="J105" s="66"/>
      <c r="K105" s="66"/>
      <c r="L105" s="66"/>
      <c r="M105" s="66"/>
      <c r="N105" s="66"/>
    </row>
    <row r="106" spans="2:14" ht="38.25" customHeight="1">
      <c r="B106" s="55" t="s">
        <v>442</v>
      </c>
      <c r="C106" s="169" t="s">
        <v>456</v>
      </c>
      <c r="D106" s="152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</row>
    <row r="107" spans="2:14" ht="29.25" customHeight="1">
      <c r="B107" s="110" t="s">
        <v>443</v>
      </c>
      <c r="C107" s="120" t="s">
        <v>602</v>
      </c>
      <c r="D107" s="41">
        <v>3000</v>
      </c>
      <c r="E107" s="42" t="s">
        <v>238</v>
      </c>
      <c r="F107" s="42" t="s">
        <v>270</v>
      </c>
      <c r="G107" s="42"/>
      <c r="H107" s="43"/>
      <c r="I107" s="43"/>
      <c r="J107" s="43"/>
      <c r="K107" s="43"/>
      <c r="L107" s="43"/>
      <c r="M107" s="43"/>
      <c r="N107" s="43"/>
    </row>
    <row r="108" spans="2:14" ht="29.25" customHeight="1">
      <c r="B108" s="110" t="s">
        <v>444</v>
      </c>
      <c r="C108" s="40" t="s">
        <v>365</v>
      </c>
      <c r="D108" s="41">
        <v>3000</v>
      </c>
      <c r="E108" s="42" t="s">
        <v>224</v>
      </c>
      <c r="F108" s="42" t="s">
        <v>270</v>
      </c>
      <c r="G108" s="42"/>
      <c r="H108" s="43"/>
      <c r="I108" s="43"/>
      <c r="J108" s="43"/>
      <c r="K108" s="43"/>
      <c r="L108" s="43"/>
      <c r="M108" s="43"/>
      <c r="N108" s="43"/>
    </row>
    <row r="109" spans="2:14" ht="29.25" customHeight="1">
      <c r="B109" s="110" t="s">
        <v>445</v>
      </c>
      <c r="C109" s="156" t="s">
        <v>540</v>
      </c>
      <c r="D109" s="41">
        <v>700</v>
      </c>
      <c r="E109" s="42" t="s">
        <v>226</v>
      </c>
      <c r="F109" s="42" t="s">
        <v>270</v>
      </c>
      <c r="G109" s="42"/>
      <c r="H109" s="43"/>
      <c r="I109" s="43"/>
      <c r="J109" s="43"/>
      <c r="K109" s="43"/>
      <c r="L109" s="43"/>
      <c r="M109" s="43"/>
      <c r="N109" s="43"/>
    </row>
    <row r="110" spans="2:14" ht="29.25" customHeight="1">
      <c r="B110" s="110" t="s">
        <v>446</v>
      </c>
      <c r="C110" s="164" t="s">
        <v>660</v>
      </c>
      <c r="D110" s="41">
        <v>300</v>
      </c>
      <c r="E110" s="128" t="s">
        <v>238</v>
      </c>
      <c r="F110" s="128" t="s">
        <v>270</v>
      </c>
      <c r="G110" s="42"/>
      <c r="H110" s="47"/>
      <c r="I110" s="47"/>
      <c r="J110" s="43"/>
      <c r="K110" s="43"/>
      <c r="L110" s="43"/>
      <c r="M110" s="43"/>
      <c r="N110" s="43"/>
    </row>
    <row r="111" spans="2:14" ht="29.25" customHeight="1">
      <c r="B111" s="110" t="s">
        <v>447</v>
      </c>
      <c r="C111" s="168" t="s">
        <v>600</v>
      </c>
      <c r="D111" s="134">
        <v>500</v>
      </c>
      <c r="E111" s="128" t="s">
        <v>238</v>
      </c>
      <c r="F111" s="128" t="s">
        <v>270</v>
      </c>
      <c r="G111" s="133"/>
      <c r="H111" s="132"/>
      <c r="I111" s="132"/>
      <c r="J111" s="132"/>
      <c r="K111" s="131"/>
      <c r="L111" s="131"/>
      <c r="M111" s="132"/>
      <c r="N111" s="132"/>
    </row>
    <row r="112" spans="2:14" ht="29.25" customHeight="1">
      <c r="B112" s="110" t="s">
        <v>448</v>
      </c>
      <c r="C112" s="207" t="s">
        <v>658</v>
      </c>
      <c r="D112" s="134">
        <v>800</v>
      </c>
      <c r="E112" s="128" t="s">
        <v>238</v>
      </c>
      <c r="F112" s="128" t="s">
        <v>270</v>
      </c>
      <c r="G112" s="133"/>
      <c r="H112" s="132"/>
      <c r="I112" s="132"/>
      <c r="J112" s="132"/>
      <c r="K112" s="131"/>
      <c r="L112" s="131"/>
      <c r="M112" s="132"/>
      <c r="N112" s="132"/>
    </row>
    <row r="113" spans="2:14" ht="29.25" customHeight="1">
      <c r="B113" s="110" t="s">
        <v>449</v>
      </c>
      <c r="C113" s="187" t="s">
        <v>601</v>
      </c>
      <c r="D113" s="134">
        <v>800</v>
      </c>
      <c r="E113" s="128" t="s">
        <v>238</v>
      </c>
      <c r="F113" s="128" t="s">
        <v>270</v>
      </c>
      <c r="G113" s="129" t="s">
        <v>190</v>
      </c>
      <c r="H113" s="132"/>
      <c r="I113" s="132"/>
      <c r="J113" s="131"/>
      <c r="K113" s="131"/>
      <c r="L113" s="131"/>
      <c r="M113" s="131"/>
      <c r="N113" s="131"/>
    </row>
    <row r="114" spans="2:14" ht="29.25" customHeight="1">
      <c r="B114" s="110" t="s">
        <v>450</v>
      </c>
      <c r="C114" s="187" t="s">
        <v>541</v>
      </c>
      <c r="D114" s="134">
        <v>800</v>
      </c>
      <c r="E114" s="42" t="s">
        <v>238</v>
      </c>
      <c r="F114" s="42" t="s">
        <v>270</v>
      </c>
      <c r="G114" s="129"/>
      <c r="H114" s="132"/>
      <c r="I114" s="132"/>
      <c r="J114" s="131"/>
      <c r="K114" s="131"/>
      <c r="L114" s="131"/>
      <c r="M114" s="131"/>
      <c r="N114" s="131"/>
    </row>
    <row r="115" spans="2:14" ht="29.25" customHeight="1">
      <c r="B115" s="110" t="s">
        <v>451</v>
      </c>
      <c r="C115" s="208" t="s">
        <v>387</v>
      </c>
      <c r="D115" s="134">
        <v>50</v>
      </c>
      <c r="E115" s="42" t="s">
        <v>238</v>
      </c>
      <c r="F115" s="42" t="s">
        <v>270</v>
      </c>
      <c r="G115" s="129"/>
      <c r="H115" s="132"/>
      <c r="I115" s="132"/>
      <c r="J115" s="155"/>
      <c r="K115" s="155"/>
      <c r="L115" s="155"/>
      <c r="M115" s="155"/>
      <c r="N115" s="155"/>
    </row>
    <row r="116" spans="2:14" ht="29.25" customHeight="1">
      <c r="B116" s="110" t="s">
        <v>452</v>
      </c>
      <c r="C116" s="209" t="s">
        <v>659</v>
      </c>
      <c r="D116" s="41">
        <v>500</v>
      </c>
      <c r="E116" s="42" t="s">
        <v>238</v>
      </c>
      <c r="F116" s="42" t="s">
        <v>270</v>
      </c>
      <c r="G116" s="129"/>
      <c r="H116" s="132"/>
      <c r="I116" s="132"/>
      <c r="J116" s="155"/>
      <c r="K116" s="155"/>
      <c r="L116" s="155"/>
      <c r="M116" s="155"/>
      <c r="N116" s="155"/>
    </row>
    <row r="117" spans="2:14" ht="29.25" customHeight="1">
      <c r="B117" s="110" t="s">
        <v>542</v>
      </c>
      <c r="C117" s="209" t="s">
        <v>698</v>
      </c>
      <c r="D117" s="41">
        <v>300</v>
      </c>
      <c r="E117" s="42" t="s">
        <v>238</v>
      </c>
      <c r="F117" s="42" t="s">
        <v>270</v>
      </c>
      <c r="G117" s="129"/>
      <c r="H117" s="132"/>
      <c r="I117" s="132"/>
      <c r="J117" s="155"/>
      <c r="K117" s="155"/>
      <c r="L117" s="155"/>
      <c r="M117" s="155"/>
      <c r="N117" s="155"/>
    </row>
    <row r="118" spans="2:14" ht="29.25" customHeight="1">
      <c r="B118" s="110"/>
      <c r="C118" s="209" t="s">
        <v>731</v>
      </c>
      <c r="D118" s="41">
        <v>500</v>
      </c>
      <c r="E118" s="42" t="s">
        <v>238</v>
      </c>
      <c r="F118" s="42" t="s">
        <v>270</v>
      </c>
      <c r="G118" s="129"/>
      <c r="H118" s="132"/>
      <c r="I118" s="132"/>
      <c r="J118" s="155"/>
      <c r="K118" s="155"/>
      <c r="L118" s="155"/>
      <c r="M118" s="155"/>
      <c r="N118" s="155"/>
    </row>
    <row r="119" spans="2:14" ht="29.25" customHeight="1">
      <c r="B119" s="110"/>
      <c r="C119" s="209" t="s">
        <v>732</v>
      </c>
      <c r="D119" s="41">
        <v>300</v>
      </c>
      <c r="E119" s="42" t="s">
        <v>238</v>
      </c>
      <c r="F119" s="42" t="s">
        <v>270</v>
      </c>
      <c r="G119" s="129"/>
      <c r="H119" s="132"/>
      <c r="I119" s="132"/>
      <c r="J119" s="155"/>
      <c r="K119" s="155"/>
      <c r="L119" s="155"/>
      <c r="M119" s="155"/>
      <c r="N119" s="155"/>
    </row>
    <row r="120" spans="2:14" ht="29.25" customHeight="1">
      <c r="B120" s="110" t="s">
        <v>595</v>
      </c>
      <c r="C120" s="120" t="s">
        <v>599</v>
      </c>
      <c r="D120" s="41">
        <v>200</v>
      </c>
      <c r="E120" s="42" t="s">
        <v>238</v>
      </c>
      <c r="F120" s="42" t="s">
        <v>270</v>
      </c>
      <c r="G120" s="129"/>
      <c r="H120" s="132"/>
      <c r="I120" s="132"/>
      <c r="J120" s="155"/>
      <c r="K120" s="155"/>
      <c r="L120" s="155"/>
      <c r="M120" s="155"/>
      <c r="N120" s="155"/>
    </row>
    <row r="121" spans="2:14" ht="31.5" customHeight="1">
      <c r="B121" s="166" t="s">
        <v>453</v>
      </c>
      <c r="C121" s="153" t="s">
        <v>372</v>
      </c>
      <c r="D121" s="150"/>
      <c r="E121" s="151"/>
      <c r="F121" s="42"/>
      <c r="G121" s="42"/>
      <c r="H121" s="47"/>
      <c r="I121" s="47"/>
      <c r="J121" s="47"/>
      <c r="K121" s="47"/>
      <c r="L121" s="47"/>
      <c r="M121" s="47"/>
      <c r="N121" s="47"/>
    </row>
    <row r="122" spans="2:14" ht="29.25" customHeight="1">
      <c r="B122" s="111" t="s">
        <v>342</v>
      </c>
      <c r="C122" s="148" t="s">
        <v>152</v>
      </c>
      <c r="D122" s="149"/>
      <c r="E122" s="42"/>
      <c r="F122" s="42"/>
      <c r="G122" s="42"/>
      <c r="H122" s="38"/>
      <c r="I122" s="38"/>
      <c r="J122" s="38"/>
      <c r="K122" s="38"/>
      <c r="L122" s="38"/>
      <c r="M122" s="38"/>
      <c r="N122" s="38"/>
    </row>
    <row r="123" spans="2:14" ht="42.75" customHeight="1">
      <c r="B123" s="56" t="s">
        <v>343</v>
      </c>
      <c r="C123" s="40" t="s">
        <v>699</v>
      </c>
      <c r="D123" s="112">
        <v>5000</v>
      </c>
      <c r="E123" s="193" t="s">
        <v>117</v>
      </c>
      <c r="F123" s="193" t="s">
        <v>270</v>
      </c>
      <c r="G123" s="42" t="s">
        <v>114</v>
      </c>
      <c r="H123" s="43"/>
      <c r="I123" s="43"/>
      <c r="J123" s="43"/>
      <c r="K123" s="43"/>
      <c r="L123" s="43"/>
      <c r="M123" s="43"/>
      <c r="N123" s="43"/>
    </row>
    <row r="124" spans="2:14" ht="29.25" customHeight="1">
      <c r="B124" s="56" t="s">
        <v>344</v>
      </c>
      <c r="C124" s="40" t="s">
        <v>603</v>
      </c>
      <c r="D124" s="41">
        <v>500</v>
      </c>
      <c r="E124" s="193" t="s">
        <v>238</v>
      </c>
      <c r="F124" s="193" t="s">
        <v>270</v>
      </c>
      <c r="G124" s="42"/>
      <c r="H124" s="43"/>
      <c r="I124" s="43"/>
      <c r="J124" s="43"/>
      <c r="K124" s="43"/>
      <c r="L124" s="43"/>
      <c r="M124" s="43"/>
      <c r="N124" s="43"/>
    </row>
    <row r="125" spans="2:14" ht="37.5" customHeight="1">
      <c r="B125" s="56" t="s">
        <v>345</v>
      </c>
      <c r="C125" s="45" t="s">
        <v>157</v>
      </c>
      <c r="D125" s="41">
        <v>350</v>
      </c>
      <c r="E125" s="193" t="s">
        <v>238</v>
      </c>
      <c r="F125" s="193" t="s">
        <v>270</v>
      </c>
      <c r="G125" s="42"/>
      <c r="H125" s="43"/>
      <c r="I125" s="43"/>
      <c r="J125" s="43"/>
      <c r="K125" s="43"/>
      <c r="L125" s="43"/>
      <c r="M125" s="43"/>
      <c r="N125" s="43"/>
    </row>
    <row r="126" spans="2:14" ht="38.25" customHeight="1">
      <c r="B126" s="56" t="s">
        <v>454</v>
      </c>
      <c r="C126" s="40" t="s">
        <v>457</v>
      </c>
      <c r="D126" s="41">
        <v>5000</v>
      </c>
      <c r="E126" s="193" t="s">
        <v>115</v>
      </c>
      <c r="F126" s="193" t="s">
        <v>270</v>
      </c>
      <c r="G126" s="42" t="s">
        <v>114</v>
      </c>
      <c r="H126" s="43"/>
      <c r="I126" s="43"/>
      <c r="J126" s="43"/>
      <c r="K126" s="43"/>
      <c r="L126" s="43"/>
      <c r="M126" s="43"/>
      <c r="N126" s="43"/>
    </row>
    <row r="127" spans="2:14" ht="27.75" customHeight="1">
      <c r="B127" s="56" t="s">
        <v>346</v>
      </c>
      <c r="C127" s="40" t="s">
        <v>468</v>
      </c>
      <c r="D127" s="41">
        <v>5000</v>
      </c>
      <c r="E127" s="193" t="s">
        <v>115</v>
      </c>
      <c r="F127" s="193" t="s">
        <v>270</v>
      </c>
      <c r="G127" s="42" t="s">
        <v>114</v>
      </c>
      <c r="H127" s="43"/>
      <c r="I127" s="43"/>
      <c r="J127" s="43"/>
      <c r="K127" s="43"/>
      <c r="L127" s="43"/>
      <c r="M127" s="43"/>
      <c r="N127" s="43"/>
    </row>
    <row r="128" spans="2:14" ht="41.25" customHeight="1">
      <c r="B128" s="56" t="s">
        <v>347</v>
      </c>
      <c r="C128" s="187" t="s">
        <v>700</v>
      </c>
      <c r="D128" s="112">
        <v>1200</v>
      </c>
      <c r="E128" s="193" t="s">
        <v>238</v>
      </c>
      <c r="F128" s="42" t="s">
        <v>270</v>
      </c>
      <c r="G128" s="42" t="s">
        <v>114</v>
      </c>
      <c r="H128" s="47"/>
      <c r="I128" s="47"/>
      <c r="J128" s="47"/>
      <c r="K128" s="43"/>
      <c r="L128" s="43"/>
      <c r="M128" s="43"/>
      <c r="N128" s="43"/>
    </row>
    <row r="129" spans="2:14" ht="29.25" customHeight="1">
      <c r="B129" s="111" t="s">
        <v>348</v>
      </c>
      <c r="C129" s="288" t="s">
        <v>641</v>
      </c>
      <c r="D129" s="258"/>
      <c r="E129" s="42"/>
      <c r="F129" s="42"/>
      <c r="G129" s="42"/>
      <c r="H129" s="38"/>
      <c r="I129" s="38"/>
      <c r="J129" s="38"/>
      <c r="K129" s="38"/>
      <c r="L129" s="38"/>
      <c r="M129" s="38"/>
      <c r="N129" s="38"/>
    </row>
    <row r="130" spans="2:14" ht="33.75" customHeight="1">
      <c r="B130" s="56" t="s">
        <v>349</v>
      </c>
      <c r="C130" s="40" t="s">
        <v>642</v>
      </c>
      <c r="D130" s="41">
        <v>500</v>
      </c>
      <c r="E130" s="42" t="s">
        <v>238</v>
      </c>
      <c r="F130" s="42" t="s">
        <v>270</v>
      </c>
      <c r="G130" s="42"/>
      <c r="H130" s="160"/>
      <c r="I130" s="43"/>
      <c r="J130" s="43"/>
      <c r="K130" s="43"/>
      <c r="L130" s="43"/>
      <c r="M130" s="43"/>
      <c r="N130" s="43"/>
    </row>
    <row r="131" spans="2:14" ht="40.5" customHeight="1">
      <c r="B131" s="56" t="s">
        <v>350</v>
      </c>
      <c r="C131" s="40" t="s">
        <v>643</v>
      </c>
      <c r="D131" s="112">
        <v>700</v>
      </c>
      <c r="E131" s="42" t="s">
        <v>644</v>
      </c>
      <c r="F131" s="42" t="s">
        <v>270</v>
      </c>
      <c r="G131" s="42" t="s">
        <v>114</v>
      </c>
      <c r="H131" s="160"/>
      <c r="I131" s="43"/>
      <c r="J131" s="43"/>
      <c r="K131" s="43"/>
      <c r="L131" s="43"/>
      <c r="M131" s="43"/>
      <c r="N131" s="43"/>
    </row>
    <row r="132" spans="2:14" ht="41.25" customHeight="1">
      <c r="B132" s="56" t="s">
        <v>351</v>
      </c>
      <c r="C132" s="40" t="s">
        <v>645</v>
      </c>
      <c r="D132" s="41">
        <v>100</v>
      </c>
      <c r="E132" s="42" t="s">
        <v>644</v>
      </c>
      <c r="F132" s="42" t="s">
        <v>270</v>
      </c>
      <c r="G132" s="42" t="s">
        <v>114</v>
      </c>
      <c r="H132" s="160"/>
      <c r="I132" s="43"/>
      <c r="J132" s="43"/>
      <c r="K132" s="43"/>
      <c r="L132" s="43"/>
      <c r="M132" s="43"/>
      <c r="N132" s="43"/>
    </row>
    <row r="133" spans="2:14" ht="29.25" customHeight="1">
      <c r="B133" s="111" t="s">
        <v>646</v>
      </c>
      <c r="C133" s="288" t="s">
        <v>458</v>
      </c>
      <c r="D133" s="258"/>
      <c r="E133" s="42"/>
      <c r="F133" s="42"/>
      <c r="G133" s="42"/>
      <c r="H133" s="38"/>
      <c r="I133" s="38"/>
      <c r="J133" s="38"/>
      <c r="K133" s="38"/>
      <c r="L133" s="38"/>
      <c r="M133" s="38"/>
      <c r="N133" s="38"/>
    </row>
    <row r="134" spans="2:14" ht="40.5" customHeight="1">
      <c r="B134" s="56" t="s">
        <v>647</v>
      </c>
      <c r="C134" s="40" t="s">
        <v>628</v>
      </c>
      <c r="D134" s="41">
        <v>1200</v>
      </c>
      <c r="E134" s="62" t="s">
        <v>604</v>
      </c>
      <c r="F134" s="42" t="s">
        <v>270</v>
      </c>
      <c r="G134" s="42"/>
      <c r="H134" s="43"/>
      <c r="I134" s="43"/>
      <c r="J134" s="43"/>
      <c r="K134" s="43"/>
      <c r="L134" s="43"/>
      <c r="M134" s="43"/>
      <c r="N134" s="43"/>
    </row>
    <row r="135" spans="2:14" ht="42.75" customHeight="1">
      <c r="B135" s="56" t="s">
        <v>648</v>
      </c>
      <c r="C135" s="164" t="s">
        <v>627</v>
      </c>
      <c r="D135" s="134">
        <v>500</v>
      </c>
      <c r="E135" s="62" t="s">
        <v>604</v>
      </c>
      <c r="F135" s="128" t="s">
        <v>270</v>
      </c>
      <c r="G135" s="128"/>
      <c r="H135" s="47"/>
      <c r="I135" s="43"/>
      <c r="J135" s="43"/>
      <c r="K135" s="43"/>
      <c r="L135" s="43"/>
      <c r="M135" s="43"/>
      <c r="N135" s="43"/>
    </row>
    <row r="136" spans="2:14" ht="27.75" customHeight="1">
      <c r="B136" s="56" t="s">
        <v>649</v>
      </c>
      <c r="C136" s="40" t="s">
        <v>141</v>
      </c>
      <c r="D136" s="41">
        <v>200</v>
      </c>
      <c r="E136" s="42" t="s">
        <v>96</v>
      </c>
      <c r="F136" s="42" t="s">
        <v>158</v>
      </c>
      <c r="G136" s="42" t="s">
        <v>270</v>
      </c>
      <c r="H136" s="132"/>
      <c r="I136" s="132"/>
      <c r="J136" s="131"/>
      <c r="K136" s="131"/>
      <c r="L136" s="131"/>
      <c r="M136" s="131"/>
      <c r="N136" s="131"/>
    </row>
    <row r="137" spans="2:14" ht="43.5" customHeight="1">
      <c r="B137" s="166" t="s">
        <v>455</v>
      </c>
      <c r="C137" s="167" t="s">
        <v>459</v>
      </c>
      <c r="D137" s="150"/>
      <c r="E137" s="151"/>
      <c r="F137" s="40"/>
      <c r="G137" s="40"/>
      <c r="H137" s="47"/>
      <c r="I137" s="47"/>
      <c r="J137" s="47"/>
      <c r="K137" s="47"/>
      <c r="L137" s="47"/>
      <c r="M137" s="47"/>
      <c r="N137" s="47"/>
    </row>
    <row r="138" spans="2:14" ht="43.5" customHeight="1">
      <c r="B138" s="113" t="s">
        <v>352</v>
      </c>
      <c r="C138" s="148" t="s">
        <v>384</v>
      </c>
      <c r="D138" s="149"/>
      <c r="E138" s="42"/>
      <c r="F138" s="42"/>
      <c r="G138" s="42"/>
      <c r="H138" s="38"/>
      <c r="I138" s="47"/>
      <c r="J138" s="47"/>
      <c r="K138" s="47"/>
      <c r="L138" s="47"/>
      <c r="M138" s="47"/>
      <c r="N138" s="47"/>
    </row>
    <row r="139" spans="2:14" ht="49.5" customHeight="1">
      <c r="B139" s="56" t="s">
        <v>353</v>
      </c>
      <c r="C139" s="40" t="s">
        <v>733</v>
      </c>
      <c r="D139" s="41">
        <v>150</v>
      </c>
      <c r="E139" s="42" t="s">
        <v>101</v>
      </c>
      <c r="F139" s="42" t="s">
        <v>244</v>
      </c>
      <c r="G139" s="40" t="s">
        <v>270</v>
      </c>
      <c r="H139" s="43"/>
      <c r="I139" s="43"/>
      <c r="J139" s="47"/>
      <c r="K139" s="47"/>
      <c r="L139" s="47"/>
      <c r="M139" s="47"/>
      <c r="N139" s="47"/>
    </row>
    <row r="140" spans="2:14" ht="33" customHeight="1">
      <c r="B140" s="56" t="s">
        <v>354</v>
      </c>
      <c r="C140" s="65" t="s">
        <v>245</v>
      </c>
      <c r="D140" s="41">
        <v>90</v>
      </c>
      <c r="E140" s="42" t="s">
        <v>96</v>
      </c>
      <c r="F140" s="42" t="s">
        <v>246</v>
      </c>
      <c r="G140" s="40" t="s">
        <v>270</v>
      </c>
      <c r="H140" s="43"/>
      <c r="I140" s="43"/>
      <c r="J140" s="43"/>
      <c r="K140" s="43"/>
      <c r="L140" s="47"/>
      <c r="M140" s="47"/>
      <c r="N140" s="47"/>
    </row>
    <row r="141" spans="2:14" ht="26.25" customHeight="1">
      <c r="B141" s="56" t="s">
        <v>355</v>
      </c>
      <c r="C141" s="40" t="s">
        <v>661</v>
      </c>
      <c r="D141" s="41">
        <v>50</v>
      </c>
      <c r="E141" s="42" t="s">
        <v>226</v>
      </c>
      <c r="F141" s="40" t="s">
        <v>270</v>
      </c>
      <c r="G141" s="40"/>
      <c r="H141" s="43"/>
      <c r="I141" s="43"/>
      <c r="J141" s="43"/>
      <c r="K141" s="43"/>
      <c r="L141" s="43"/>
      <c r="M141" s="43"/>
      <c r="N141" s="43"/>
    </row>
    <row r="142" spans="2:14" ht="24" customHeight="1">
      <c r="B142" s="111" t="s">
        <v>356</v>
      </c>
      <c r="C142" s="210" t="s">
        <v>701</v>
      </c>
      <c r="D142" s="149"/>
      <c r="E142" s="42"/>
      <c r="F142" s="42"/>
      <c r="G142" s="42"/>
      <c r="H142" s="38"/>
      <c r="I142" s="47"/>
      <c r="J142" s="47"/>
      <c r="K142" s="47"/>
      <c r="L142" s="47"/>
      <c r="M142" s="47"/>
      <c r="N142" s="47"/>
    </row>
    <row r="143" spans="2:14" ht="34.5" customHeight="1">
      <c r="B143" s="56" t="s">
        <v>357</v>
      </c>
      <c r="C143" s="211" t="s">
        <v>702</v>
      </c>
      <c r="D143" s="184">
        <v>2000</v>
      </c>
      <c r="E143" s="42" t="s">
        <v>96</v>
      </c>
      <c r="F143" s="42" t="s">
        <v>539</v>
      </c>
      <c r="G143" s="40" t="s">
        <v>270</v>
      </c>
      <c r="H143" s="38"/>
      <c r="I143" s="47"/>
      <c r="J143" s="47"/>
      <c r="K143" s="43"/>
      <c r="L143" s="43"/>
      <c r="M143" s="43"/>
      <c r="N143" s="43"/>
    </row>
    <row r="144" spans="2:14" ht="39.75" customHeight="1">
      <c r="B144" s="56" t="s">
        <v>358</v>
      </c>
      <c r="C144" s="187" t="s">
        <v>703</v>
      </c>
      <c r="D144" s="41">
        <v>120</v>
      </c>
      <c r="E144" s="42" t="s">
        <v>118</v>
      </c>
      <c r="F144" s="42" t="s">
        <v>270</v>
      </c>
      <c r="G144" s="42" t="s">
        <v>119</v>
      </c>
      <c r="H144" s="38"/>
      <c r="I144" s="43"/>
      <c r="J144" s="43"/>
      <c r="K144" s="47"/>
      <c r="L144" s="47"/>
      <c r="M144" s="47"/>
      <c r="N144" s="47"/>
    </row>
    <row r="145" spans="2:14" ht="39" customHeight="1">
      <c r="B145" s="56" t="s">
        <v>359</v>
      </c>
      <c r="C145" s="187" t="s">
        <v>704</v>
      </c>
      <c r="D145" s="53">
        <v>250</v>
      </c>
      <c r="E145" s="42" t="s">
        <v>605</v>
      </c>
      <c r="F145" s="42" t="s">
        <v>467</v>
      </c>
      <c r="G145" s="42" t="s">
        <v>270</v>
      </c>
      <c r="H145" s="43"/>
      <c r="I145" s="43"/>
      <c r="J145" s="43"/>
      <c r="K145" s="43"/>
      <c r="L145" s="43"/>
      <c r="M145" s="43"/>
      <c r="N145" s="43"/>
    </row>
    <row r="146" spans="2:14" ht="29.25" customHeight="1">
      <c r="B146" s="56" t="s">
        <v>120</v>
      </c>
      <c r="C146" s="187" t="s">
        <v>736</v>
      </c>
      <c r="D146" s="41">
        <v>500</v>
      </c>
      <c r="E146" s="42" t="s">
        <v>65</v>
      </c>
      <c r="F146" s="42" t="s">
        <v>252</v>
      </c>
      <c r="G146" s="42" t="s">
        <v>270</v>
      </c>
      <c r="H146" s="47"/>
      <c r="I146" s="43"/>
      <c r="J146" s="43"/>
      <c r="K146" s="43"/>
      <c r="L146" s="160"/>
      <c r="M146" s="160"/>
      <c r="N146" s="160"/>
    </row>
    <row r="147" spans="2:14" ht="36" customHeight="1">
      <c r="B147" s="56" t="s">
        <v>761</v>
      </c>
      <c r="C147" s="205" t="s">
        <v>493</v>
      </c>
      <c r="D147" s="53">
        <v>70</v>
      </c>
      <c r="E147" s="62" t="s">
        <v>140</v>
      </c>
      <c r="F147" s="42" t="s">
        <v>270</v>
      </c>
      <c r="G147" s="42" t="s">
        <v>159</v>
      </c>
      <c r="H147" s="83"/>
      <c r="I147" s="43"/>
      <c r="J147" s="43"/>
      <c r="K147" s="43"/>
      <c r="L147" s="43"/>
      <c r="M147" s="43"/>
      <c r="N147" s="43"/>
    </row>
    <row r="148" spans="2:14" ht="21.75" customHeight="1">
      <c r="B148" s="54"/>
      <c r="C148" s="68" t="s">
        <v>362</v>
      </c>
      <c r="D148" s="69">
        <f>SUM(D99:D147)</f>
        <v>63230</v>
      </c>
      <c r="E148" s="54"/>
      <c r="F148" s="54"/>
      <c r="G148" s="54"/>
      <c r="H148" s="107"/>
      <c r="I148" s="107"/>
      <c r="J148" s="107"/>
      <c r="K148" s="107"/>
      <c r="L148" s="107"/>
      <c r="M148" s="107"/>
      <c r="N148" s="107"/>
    </row>
    <row r="149" spans="2:14" ht="21" customHeight="1">
      <c r="B149" s="171"/>
      <c r="C149" s="172"/>
      <c r="D149" s="173"/>
      <c r="E149" s="174"/>
      <c r="F149" s="174"/>
      <c r="G149" s="174"/>
      <c r="H149" s="107"/>
      <c r="I149" s="107"/>
      <c r="J149" s="107"/>
      <c r="K149" s="107"/>
      <c r="L149" s="107"/>
      <c r="M149" s="107"/>
      <c r="N149" s="107"/>
    </row>
    <row r="150" spans="2:14" ht="24" customHeight="1">
      <c r="B150" s="310" t="s">
        <v>437</v>
      </c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2"/>
    </row>
    <row r="151" spans="2:14" ht="29.25" customHeight="1">
      <c r="B151" s="278" t="s">
        <v>469</v>
      </c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80"/>
    </row>
    <row r="152" spans="2:14" ht="29.25" customHeight="1">
      <c r="B152" s="166" t="s">
        <v>472</v>
      </c>
      <c r="C152" s="285" t="s">
        <v>471</v>
      </c>
      <c r="D152" s="286"/>
      <c r="E152" s="287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2:20" ht="27.75" customHeight="1">
      <c r="B153" s="113" t="s">
        <v>473</v>
      </c>
      <c r="C153" s="288" t="s">
        <v>383</v>
      </c>
      <c r="D153" s="258"/>
      <c r="E153" s="47"/>
      <c r="F153" s="38"/>
      <c r="G153" s="38"/>
      <c r="H153" s="38"/>
      <c r="I153" s="38"/>
      <c r="J153" s="38"/>
      <c r="K153" s="38"/>
      <c r="L153" s="38"/>
      <c r="M153" s="38"/>
      <c r="N153" s="38"/>
      <c r="Q153" s="333"/>
      <c r="R153" s="334"/>
      <c r="S153" s="225" t="s">
        <v>773</v>
      </c>
      <c r="T153" s="225" t="s">
        <v>774</v>
      </c>
    </row>
    <row r="154" spans="2:20" ht="25.5" customHeight="1">
      <c r="B154" s="56" t="s">
        <v>474</v>
      </c>
      <c r="C154" s="195" t="s">
        <v>705</v>
      </c>
      <c r="D154" s="46">
        <v>480</v>
      </c>
      <c r="E154" s="42" t="s">
        <v>96</v>
      </c>
      <c r="F154" s="38" t="s">
        <v>606</v>
      </c>
      <c r="G154" s="40" t="s">
        <v>270</v>
      </c>
      <c r="H154" s="43"/>
      <c r="I154" s="43"/>
      <c r="J154" s="43"/>
      <c r="K154" s="43"/>
      <c r="L154" s="43"/>
      <c r="M154" s="43"/>
      <c r="N154" s="43"/>
      <c r="Q154" s="38" t="s">
        <v>226</v>
      </c>
      <c r="R154" s="158"/>
      <c r="S154" s="223">
        <f>D155</f>
        <v>500</v>
      </c>
      <c r="T154" s="224">
        <f>S154*100/S159</f>
        <v>7.163323782234957</v>
      </c>
    </row>
    <row r="155" spans="2:20" ht="39.75" customHeight="1">
      <c r="B155" s="56" t="s">
        <v>475</v>
      </c>
      <c r="C155" s="195" t="s">
        <v>706</v>
      </c>
      <c r="D155" s="46">
        <v>500</v>
      </c>
      <c r="E155" s="62" t="s">
        <v>607</v>
      </c>
      <c r="F155" s="40" t="s">
        <v>270</v>
      </c>
      <c r="G155" s="38" t="s">
        <v>190</v>
      </c>
      <c r="H155" s="38"/>
      <c r="I155" s="38"/>
      <c r="J155" s="43"/>
      <c r="K155" s="43"/>
      <c r="L155" s="43"/>
      <c r="M155" s="43"/>
      <c r="N155" s="38"/>
      <c r="Q155" s="38" t="s">
        <v>154</v>
      </c>
      <c r="R155" s="158"/>
      <c r="S155" s="223">
        <f>D164+D165</f>
        <v>750</v>
      </c>
      <c r="T155" s="224">
        <f>S155*100/S159</f>
        <v>10.744985673352435</v>
      </c>
    </row>
    <row r="156" spans="2:20" ht="36.75" customHeight="1">
      <c r="B156" s="113" t="s">
        <v>476</v>
      </c>
      <c r="C156" s="288" t="s">
        <v>477</v>
      </c>
      <c r="D156" s="258"/>
      <c r="E156" s="42"/>
      <c r="F156" s="42"/>
      <c r="G156" s="42"/>
      <c r="H156" s="38"/>
      <c r="I156" s="38"/>
      <c r="J156" s="38"/>
      <c r="K156" s="38"/>
      <c r="L156" s="38"/>
      <c r="M156" s="38"/>
      <c r="N156" s="38"/>
      <c r="Q156" s="158" t="s">
        <v>258</v>
      </c>
      <c r="R156" s="158"/>
      <c r="S156" s="223">
        <f>D161</f>
        <v>1600</v>
      </c>
      <c r="T156" s="224">
        <f>S156*100/S159</f>
        <v>22.922636103151863</v>
      </c>
    </row>
    <row r="157" spans="2:20" ht="29.25" customHeight="1">
      <c r="B157" s="56" t="s">
        <v>478</v>
      </c>
      <c r="C157" s="40" t="s">
        <v>242</v>
      </c>
      <c r="D157" s="41">
        <v>500</v>
      </c>
      <c r="E157" s="42" t="s">
        <v>96</v>
      </c>
      <c r="F157" s="42" t="s">
        <v>223</v>
      </c>
      <c r="G157" s="40" t="s">
        <v>270</v>
      </c>
      <c r="H157" s="43"/>
      <c r="I157" s="43"/>
      <c r="J157" s="43"/>
      <c r="K157" s="43"/>
      <c r="L157" s="43"/>
      <c r="M157" s="43"/>
      <c r="N157" s="43"/>
      <c r="Q157" s="158" t="s">
        <v>772</v>
      </c>
      <c r="R157" s="158"/>
      <c r="S157" s="223">
        <f>D160+D166</f>
        <v>1650</v>
      </c>
      <c r="T157" s="224">
        <f>S157*100/S159</f>
        <v>23.638968481375358</v>
      </c>
    </row>
    <row r="158" spans="2:20" ht="38.25" customHeight="1">
      <c r="B158" s="56" t="s">
        <v>479</v>
      </c>
      <c r="C158" s="187" t="s">
        <v>707</v>
      </c>
      <c r="D158" s="41">
        <v>1500</v>
      </c>
      <c r="E158" s="42" t="s">
        <v>96</v>
      </c>
      <c r="F158" s="145" t="s">
        <v>270</v>
      </c>
      <c r="G158" s="146" t="s">
        <v>153</v>
      </c>
      <c r="H158" s="83"/>
      <c r="I158" s="43"/>
      <c r="J158" s="43"/>
      <c r="K158" s="43"/>
      <c r="L158" s="43"/>
      <c r="M158" s="43"/>
      <c r="N158" s="43"/>
      <c r="Q158" s="38" t="s">
        <v>155</v>
      </c>
      <c r="R158" s="158"/>
      <c r="S158" s="223">
        <f>D157+D158+D154</f>
        <v>2480</v>
      </c>
      <c r="T158" s="224">
        <f>S158*100/S159</f>
        <v>35.53008595988538</v>
      </c>
    </row>
    <row r="159" spans="2:20" ht="21" customHeight="1">
      <c r="B159" s="113" t="s">
        <v>480</v>
      </c>
      <c r="C159" s="288" t="s">
        <v>241</v>
      </c>
      <c r="D159" s="258"/>
      <c r="E159" s="47"/>
      <c r="F159" s="38"/>
      <c r="G159" s="38"/>
      <c r="H159" s="38"/>
      <c r="I159" s="38"/>
      <c r="J159" s="38"/>
      <c r="K159" s="38"/>
      <c r="L159" s="38"/>
      <c r="M159" s="38"/>
      <c r="N159" s="38"/>
      <c r="Q159" s="328" t="s">
        <v>775</v>
      </c>
      <c r="R159" s="329"/>
      <c r="S159" s="226">
        <f>SUM(S154:S158)</f>
        <v>6980</v>
      </c>
      <c r="T159" s="227">
        <f>SUM(T154:T158)</f>
        <v>100</v>
      </c>
    </row>
    <row r="160" spans="2:14" ht="49.5" customHeight="1">
      <c r="B160" s="56" t="s">
        <v>481</v>
      </c>
      <c r="C160" s="195" t="s">
        <v>708</v>
      </c>
      <c r="D160" s="46">
        <v>1500</v>
      </c>
      <c r="E160" s="196" t="s">
        <v>662</v>
      </c>
      <c r="F160" s="40" t="s">
        <v>270</v>
      </c>
      <c r="G160" s="38"/>
      <c r="H160" s="160"/>
      <c r="I160" s="43"/>
      <c r="J160" s="43"/>
      <c r="K160" s="43"/>
      <c r="L160" s="43"/>
      <c r="M160" s="43"/>
      <c r="N160" s="43"/>
    </row>
    <row r="161" spans="2:14" ht="51" customHeight="1">
      <c r="B161" s="56" t="s">
        <v>482</v>
      </c>
      <c r="C161" s="187" t="s">
        <v>709</v>
      </c>
      <c r="D161" s="46">
        <v>1600</v>
      </c>
      <c r="E161" s="62" t="s">
        <v>243</v>
      </c>
      <c r="F161" s="40" t="s">
        <v>223</v>
      </c>
      <c r="G161" s="40" t="s">
        <v>270</v>
      </c>
      <c r="H161" s="160"/>
      <c r="I161" s="43"/>
      <c r="J161" s="43"/>
      <c r="K161" s="43"/>
      <c r="L161" s="43"/>
      <c r="M161" s="43"/>
      <c r="N161" s="43"/>
    </row>
    <row r="162" spans="2:14" ht="36" customHeight="1">
      <c r="B162" s="166" t="s">
        <v>483</v>
      </c>
      <c r="C162" s="285" t="s">
        <v>484</v>
      </c>
      <c r="D162" s="286"/>
      <c r="E162" s="287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2:14" ht="34.5" customHeight="1">
      <c r="B163" s="113" t="s">
        <v>486</v>
      </c>
      <c r="C163" s="288" t="s">
        <v>485</v>
      </c>
      <c r="D163" s="258"/>
      <c r="E163" s="47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2:14" ht="39" customHeight="1">
      <c r="B164" s="56" t="s">
        <v>487</v>
      </c>
      <c r="C164" s="40" t="s">
        <v>710</v>
      </c>
      <c r="D164" s="41">
        <v>400</v>
      </c>
      <c r="E164" s="42" t="s">
        <v>781</v>
      </c>
      <c r="F164" s="42" t="s">
        <v>102</v>
      </c>
      <c r="G164" s="42" t="s">
        <v>270</v>
      </c>
      <c r="H164" s="43"/>
      <c r="I164" s="43"/>
      <c r="J164" s="43"/>
      <c r="K164" s="43"/>
      <c r="L164" s="43"/>
      <c r="M164" s="43"/>
      <c r="N164" s="43"/>
    </row>
    <row r="165" spans="2:14" ht="24.75" customHeight="1">
      <c r="B165" s="56" t="s">
        <v>488</v>
      </c>
      <c r="C165" s="194" t="s">
        <v>629</v>
      </c>
      <c r="D165" s="41">
        <v>350</v>
      </c>
      <c r="E165" s="42" t="s">
        <v>781</v>
      </c>
      <c r="F165" s="42" t="s">
        <v>102</v>
      </c>
      <c r="G165" s="42" t="s">
        <v>270</v>
      </c>
      <c r="H165" s="43"/>
      <c r="I165" s="43"/>
      <c r="J165" s="43"/>
      <c r="K165" s="43"/>
      <c r="L165" s="43"/>
      <c r="M165" s="43"/>
      <c r="N165" s="43"/>
    </row>
    <row r="166" spans="2:14" ht="29.25" customHeight="1">
      <c r="B166" s="56" t="s">
        <v>743</v>
      </c>
      <c r="C166" s="154" t="s">
        <v>103</v>
      </c>
      <c r="D166" s="121">
        <v>150</v>
      </c>
      <c r="E166" s="42" t="s">
        <v>237</v>
      </c>
      <c r="F166" s="42" t="s">
        <v>278</v>
      </c>
      <c r="G166" s="42" t="s">
        <v>223</v>
      </c>
      <c r="H166" s="83"/>
      <c r="I166" s="83"/>
      <c r="J166" s="83"/>
      <c r="K166" s="43"/>
      <c r="L166" s="43"/>
      <c r="M166" s="43"/>
      <c r="N166" s="43"/>
    </row>
    <row r="167" spans="2:14" ht="30" customHeight="1">
      <c r="B167" s="57"/>
      <c r="C167" s="81" t="s">
        <v>497</v>
      </c>
      <c r="D167" s="82">
        <f>SUM(D154:D166)</f>
        <v>6980</v>
      </c>
      <c r="E167" s="57"/>
      <c r="F167" s="57"/>
      <c r="G167" s="57"/>
      <c r="H167" s="38"/>
      <c r="I167" s="38"/>
      <c r="J167" s="38"/>
      <c r="K167" s="38"/>
      <c r="L167" s="38"/>
      <c r="M167" s="38"/>
      <c r="N167" s="38"/>
    </row>
    <row r="168" spans="2:14" ht="21" customHeight="1">
      <c r="B168" s="103"/>
      <c r="C168" s="104" t="s">
        <v>190</v>
      </c>
      <c r="D168" s="105"/>
      <c r="E168" s="106"/>
      <c r="F168" s="106"/>
      <c r="G168" s="106"/>
      <c r="H168" s="107"/>
      <c r="I168" s="107"/>
      <c r="J168" s="107"/>
      <c r="K168" s="107"/>
      <c r="L168" s="107"/>
      <c r="M168" s="107"/>
      <c r="N168" s="107"/>
    </row>
    <row r="169" spans="2:14" ht="36" customHeight="1">
      <c r="B169" s="251" t="s">
        <v>489</v>
      </c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3"/>
    </row>
    <row r="170" spans="2:14" ht="42.75" customHeight="1">
      <c r="B170" s="254" t="s">
        <v>11</v>
      </c>
      <c r="C170" s="255"/>
      <c r="D170" s="255"/>
      <c r="E170" s="255"/>
      <c r="F170" s="255"/>
      <c r="G170" s="256"/>
      <c r="H170" s="38"/>
      <c r="I170" s="38"/>
      <c r="J170" s="38"/>
      <c r="K170" s="38"/>
      <c r="L170" s="38"/>
      <c r="M170" s="38"/>
      <c r="N170" s="38"/>
    </row>
    <row r="171" spans="2:14" ht="36.75" customHeight="1">
      <c r="B171" s="142" t="s">
        <v>491</v>
      </c>
      <c r="C171" s="306" t="s">
        <v>492</v>
      </c>
      <c r="D171" s="331"/>
      <c r="E171" s="332"/>
      <c r="F171" s="47"/>
      <c r="G171" s="47"/>
      <c r="H171" s="38"/>
      <c r="I171" s="38"/>
      <c r="J171" s="38"/>
      <c r="K171" s="38"/>
      <c r="L171" s="38"/>
      <c r="M171" s="38"/>
      <c r="N171" s="38"/>
    </row>
    <row r="172" spans="2:21" ht="33.75" customHeight="1">
      <c r="B172" s="108" t="s">
        <v>490</v>
      </c>
      <c r="C172" s="281" t="s">
        <v>750</v>
      </c>
      <c r="D172" s="282"/>
      <c r="E172" s="40"/>
      <c r="F172" s="40"/>
      <c r="G172" s="40"/>
      <c r="H172" s="38"/>
      <c r="I172" s="38"/>
      <c r="J172" s="38"/>
      <c r="K172" s="38"/>
      <c r="L172" s="38"/>
      <c r="M172" s="38"/>
      <c r="N172" s="38"/>
      <c r="R172" s="333"/>
      <c r="S172" s="334"/>
      <c r="T172" s="225" t="s">
        <v>773</v>
      </c>
      <c r="U172" s="225" t="s">
        <v>774</v>
      </c>
    </row>
    <row r="173" spans="2:21" ht="50.25" customHeight="1">
      <c r="B173" s="67" t="s">
        <v>368</v>
      </c>
      <c r="C173" s="52" t="s">
        <v>712</v>
      </c>
      <c r="D173" s="53">
        <v>500</v>
      </c>
      <c r="E173" s="62" t="s">
        <v>256</v>
      </c>
      <c r="F173" s="42" t="s">
        <v>270</v>
      </c>
      <c r="G173" s="42" t="s">
        <v>239</v>
      </c>
      <c r="H173" s="43"/>
      <c r="I173" s="43"/>
      <c r="J173" s="43"/>
      <c r="K173" s="43"/>
      <c r="L173" s="43"/>
      <c r="M173" s="43"/>
      <c r="N173" s="43"/>
      <c r="R173" s="38" t="s">
        <v>226</v>
      </c>
      <c r="S173" s="158"/>
      <c r="T173" s="223">
        <f>D188+D189</f>
        <v>120</v>
      </c>
      <c r="U173" s="224">
        <f>T173*100/T178</f>
        <v>3.3660589060308554</v>
      </c>
    </row>
    <row r="174" spans="2:21" ht="41.25" customHeight="1">
      <c r="B174" s="67" t="s">
        <v>369</v>
      </c>
      <c r="C174" s="40" t="s">
        <v>713</v>
      </c>
      <c r="D174" s="53">
        <v>450</v>
      </c>
      <c r="E174" s="62" t="s">
        <v>256</v>
      </c>
      <c r="F174" s="42" t="s">
        <v>270</v>
      </c>
      <c r="G174" s="42" t="s">
        <v>361</v>
      </c>
      <c r="H174" s="43"/>
      <c r="I174" s="43"/>
      <c r="J174" s="43"/>
      <c r="K174" s="43"/>
      <c r="L174" s="43"/>
      <c r="M174" s="43"/>
      <c r="N174" s="43"/>
      <c r="R174" s="38" t="s">
        <v>154</v>
      </c>
      <c r="S174" s="158"/>
      <c r="T174" s="223">
        <f>D176+D177</f>
        <v>220</v>
      </c>
      <c r="U174" s="224">
        <f>T174*100/T178</f>
        <v>6.171107994389902</v>
      </c>
    </row>
    <row r="175" spans="2:21" ht="24" customHeight="1">
      <c r="B175" s="219" t="s">
        <v>494</v>
      </c>
      <c r="C175" s="281" t="s">
        <v>751</v>
      </c>
      <c r="D175" s="282"/>
      <c r="E175" s="198"/>
      <c r="F175" s="40"/>
      <c r="G175" s="40"/>
      <c r="H175" s="38"/>
      <c r="I175" s="38"/>
      <c r="J175" s="38"/>
      <c r="K175" s="38"/>
      <c r="L175" s="38"/>
      <c r="M175" s="38"/>
      <c r="N175" s="38"/>
      <c r="R175" s="158" t="s">
        <v>258</v>
      </c>
      <c r="S175" s="158"/>
      <c r="T175" s="223">
        <f>0</f>
        <v>0</v>
      </c>
      <c r="U175" s="224">
        <f>T175*100/T178</f>
        <v>0</v>
      </c>
    </row>
    <row r="176" spans="2:21" ht="26.25" customHeight="1">
      <c r="B176" s="220" t="s">
        <v>370</v>
      </c>
      <c r="C176" s="40" t="s">
        <v>711</v>
      </c>
      <c r="D176" s="53">
        <v>200</v>
      </c>
      <c r="E176" s="62" t="s">
        <v>360</v>
      </c>
      <c r="F176" s="42" t="s">
        <v>270</v>
      </c>
      <c r="G176" s="42" t="s">
        <v>386</v>
      </c>
      <c r="H176" s="43"/>
      <c r="I176" s="43"/>
      <c r="J176" s="43"/>
      <c r="K176" s="43"/>
      <c r="L176" s="43"/>
      <c r="M176" s="43"/>
      <c r="N176" s="43"/>
      <c r="R176" s="158" t="s">
        <v>772</v>
      </c>
      <c r="S176" s="158"/>
      <c r="T176" s="223">
        <f>D173+D174+D180+D181+D182+D183+D184+D185+D187</f>
        <v>3225</v>
      </c>
      <c r="U176" s="224">
        <f>T176*100/T178</f>
        <v>90.46283309957924</v>
      </c>
    </row>
    <row r="177" spans="2:21" ht="36.75" customHeight="1">
      <c r="B177" s="220" t="s">
        <v>371</v>
      </c>
      <c r="C177" s="187" t="s">
        <v>714</v>
      </c>
      <c r="D177" s="158">
        <v>20</v>
      </c>
      <c r="E177" s="42" t="s">
        <v>257</v>
      </c>
      <c r="F177" s="42" t="s">
        <v>223</v>
      </c>
      <c r="G177" s="42" t="s">
        <v>608</v>
      </c>
      <c r="H177" s="47"/>
      <c r="I177" s="43"/>
      <c r="J177" s="43"/>
      <c r="K177" s="43"/>
      <c r="L177" s="43"/>
      <c r="M177" s="43"/>
      <c r="N177" s="43"/>
      <c r="R177" s="38" t="s">
        <v>155</v>
      </c>
      <c r="S177" s="158"/>
      <c r="T177" s="223">
        <v>0</v>
      </c>
      <c r="U177" s="224">
        <f>T177*100/T178</f>
        <v>0</v>
      </c>
    </row>
    <row r="178" spans="2:21" ht="26.25" customHeight="1">
      <c r="B178" s="197" t="s">
        <v>495</v>
      </c>
      <c r="C178" s="301" t="s">
        <v>12</v>
      </c>
      <c r="D178" s="302"/>
      <c r="E178" s="303"/>
      <c r="F178" s="42"/>
      <c r="G178" s="42"/>
      <c r="H178" s="109"/>
      <c r="I178" s="109"/>
      <c r="J178" s="109"/>
      <c r="K178" s="109"/>
      <c r="L178" s="109"/>
      <c r="M178" s="109"/>
      <c r="N178" s="109"/>
      <c r="R178" s="328" t="s">
        <v>775</v>
      </c>
      <c r="S178" s="329"/>
      <c r="T178" s="226">
        <f>SUM(T173:T177)</f>
        <v>3565</v>
      </c>
      <c r="U178" s="227">
        <f>SUM(U173:U177)</f>
        <v>100</v>
      </c>
    </row>
    <row r="179" spans="2:14" ht="26.25" customHeight="1">
      <c r="B179" s="108" t="s">
        <v>373</v>
      </c>
      <c r="C179" s="281" t="s">
        <v>13</v>
      </c>
      <c r="D179" s="265"/>
      <c r="E179" s="42"/>
      <c r="F179" s="42"/>
      <c r="G179" s="42"/>
      <c r="H179" s="109"/>
      <c r="I179" s="109"/>
      <c r="J179" s="109"/>
      <c r="K179" s="109"/>
      <c r="L179" s="109"/>
      <c r="M179" s="109"/>
      <c r="N179" s="109"/>
    </row>
    <row r="180" spans="2:14" ht="59.25" customHeight="1">
      <c r="B180" s="67" t="s">
        <v>374</v>
      </c>
      <c r="C180" s="40" t="s">
        <v>14</v>
      </c>
      <c r="D180" s="53">
        <v>450</v>
      </c>
      <c r="E180" s="42" t="s">
        <v>496</v>
      </c>
      <c r="F180" s="248" t="s">
        <v>15</v>
      </c>
      <c r="G180" s="42" t="s">
        <v>16</v>
      </c>
      <c r="H180" s="175"/>
      <c r="I180" s="175"/>
      <c r="J180" s="135"/>
      <c r="K180" s="135"/>
      <c r="L180" s="135"/>
      <c r="M180" s="135"/>
      <c r="N180" s="135"/>
    </row>
    <row r="181" spans="2:14" ht="39.75" customHeight="1">
      <c r="B181" s="67" t="s">
        <v>375</v>
      </c>
      <c r="C181" s="154" t="s">
        <v>17</v>
      </c>
      <c r="D181" s="53">
        <v>100</v>
      </c>
      <c r="E181" s="42" t="s">
        <v>224</v>
      </c>
      <c r="F181" s="248" t="s">
        <v>18</v>
      </c>
      <c r="G181" s="42" t="s">
        <v>270</v>
      </c>
      <c r="H181" s="175"/>
      <c r="I181" s="175"/>
      <c r="J181" s="135"/>
      <c r="K181" s="135"/>
      <c r="L181" s="135"/>
      <c r="M181" s="135"/>
      <c r="N181" s="135"/>
    </row>
    <row r="182" spans="2:14" ht="54.75" customHeight="1">
      <c r="B182" s="67" t="s">
        <v>376</v>
      </c>
      <c r="C182" s="40" t="s">
        <v>19</v>
      </c>
      <c r="D182" s="53">
        <v>25</v>
      </c>
      <c r="E182" s="42" t="s">
        <v>224</v>
      </c>
      <c r="F182" s="248" t="s">
        <v>20</v>
      </c>
      <c r="G182" s="42" t="s">
        <v>270</v>
      </c>
      <c r="H182" s="175"/>
      <c r="I182" s="135"/>
      <c r="J182" s="135"/>
      <c r="K182" s="135"/>
      <c r="L182" s="135"/>
      <c r="M182" s="135"/>
      <c r="N182" s="135"/>
    </row>
    <row r="183" spans="2:14" ht="43.5" customHeight="1">
      <c r="B183" s="67" t="s">
        <v>377</v>
      </c>
      <c r="C183" s="154" t="s">
        <v>734</v>
      </c>
      <c r="D183" s="189">
        <v>800</v>
      </c>
      <c r="E183" s="191" t="s">
        <v>716</v>
      </c>
      <c r="F183" s="191" t="s">
        <v>717</v>
      </c>
      <c r="G183" s="191" t="s">
        <v>270</v>
      </c>
      <c r="H183" s="202"/>
      <c r="I183" s="203"/>
      <c r="J183" s="203"/>
      <c r="K183" s="203"/>
      <c r="L183" s="203"/>
      <c r="M183" s="203"/>
      <c r="N183" s="203"/>
    </row>
    <row r="184" spans="2:14" s="201" customFormat="1" ht="40.5" customHeight="1">
      <c r="B184" s="67" t="s">
        <v>379</v>
      </c>
      <c r="C184" s="194" t="s">
        <v>801</v>
      </c>
      <c r="D184" s="53">
        <v>700</v>
      </c>
      <c r="E184" s="42" t="s">
        <v>224</v>
      </c>
      <c r="F184" s="42" t="s">
        <v>270</v>
      </c>
      <c r="G184" s="42" t="s">
        <v>529</v>
      </c>
      <c r="H184" s="160"/>
      <c r="I184" s="43"/>
      <c r="J184" s="43"/>
      <c r="K184" s="43"/>
      <c r="L184" s="43"/>
      <c r="M184" s="43"/>
      <c r="N184" s="43"/>
    </row>
    <row r="185" spans="2:14" ht="38.25" customHeight="1">
      <c r="B185" s="67" t="s">
        <v>768</v>
      </c>
      <c r="C185" s="154" t="s">
        <v>715</v>
      </c>
      <c r="D185" s="53">
        <v>100</v>
      </c>
      <c r="E185" s="42" t="s">
        <v>224</v>
      </c>
      <c r="F185" s="42" t="s">
        <v>270</v>
      </c>
      <c r="G185" s="42" t="s">
        <v>529</v>
      </c>
      <c r="H185" s="160"/>
      <c r="I185" s="43"/>
      <c r="J185" s="43"/>
      <c r="K185" s="43"/>
      <c r="L185" s="43"/>
      <c r="M185" s="43"/>
      <c r="N185" s="43"/>
    </row>
    <row r="186" spans="2:14" ht="27" customHeight="1">
      <c r="B186" s="108" t="s">
        <v>378</v>
      </c>
      <c r="C186" s="335" t="s">
        <v>769</v>
      </c>
      <c r="D186" s="336"/>
      <c r="E186" s="42"/>
      <c r="F186" s="42"/>
      <c r="G186" s="42"/>
      <c r="H186" s="47"/>
      <c r="I186" s="47"/>
      <c r="J186" s="47"/>
      <c r="K186" s="47"/>
      <c r="L186" s="47"/>
      <c r="M186" s="47"/>
      <c r="N186" s="47"/>
    </row>
    <row r="187" spans="2:14" ht="72.75" customHeight="1">
      <c r="B187" s="67" t="s">
        <v>380</v>
      </c>
      <c r="C187" s="188" t="s">
        <v>663</v>
      </c>
      <c r="D187" s="189">
        <v>100</v>
      </c>
      <c r="E187" s="42" t="s">
        <v>121</v>
      </c>
      <c r="F187" s="42" t="s">
        <v>270</v>
      </c>
      <c r="G187" s="42" t="s">
        <v>109</v>
      </c>
      <c r="H187" s="43"/>
      <c r="I187" s="43"/>
      <c r="J187" s="43"/>
      <c r="K187" s="43"/>
      <c r="L187" s="43"/>
      <c r="M187" s="43"/>
      <c r="N187" s="43"/>
    </row>
    <row r="188" spans="2:14" ht="48.75" customHeight="1">
      <c r="B188" s="67" t="s">
        <v>381</v>
      </c>
      <c r="C188" s="154" t="s">
        <v>21</v>
      </c>
      <c r="D188" s="189">
        <v>100</v>
      </c>
      <c r="E188" s="42" t="s">
        <v>609</v>
      </c>
      <c r="F188" s="42" t="s">
        <v>270</v>
      </c>
      <c r="G188" s="248" t="s">
        <v>22</v>
      </c>
      <c r="H188" s="43"/>
      <c r="I188" s="43"/>
      <c r="J188" s="43"/>
      <c r="K188" s="43"/>
      <c r="L188" s="43"/>
      <c r="M188" s="43"/>
      <c r="N188" s="43"/>
    </row>
    <row r="189" spans="2:14" ht="40.5" customHeight="1">
      <c r="B189" s="67" t="s">
        <v>382</v>
      </c>
      <c r="C189" s="154" t="s">
        <v>640</v>
      </c>
      <c r="D189" s="189">
        <v>20</v>
      </c>
      <c r="E189" s="42" t="s">
        <v>226</v>
      </c>
      <c r="F189" s="42" t="s">
        <v>270</v>
      </c>
      <c r="G189" s="42" t="s">
        <v>229</v>
      </c>
      <c r="H189" s="43"/>
      <c r="I189" s="43"/>
      <c r="J189" s="43"/>
      <c r="K189" s="43"/>
      <c r="L189" s="43"/>
      <c r="M189" s="43"/>
      <c r="N189" s="43"/>
    </row>
    <row r="190" spans="2:14" ht="24" customHeight="1">
      <c r="B190" s="176"/>
      <c r="C190" s="177" t="s">
        <v>385</v>
      </c>
      <c r="D190" s="178">
        <f>SUM(D173:D189)</f>
        <v>3565</v>
      </c>
      <c r="E190" s="176"/>
      <c r="F190" s="176"/>
      <c r="G190" s="176"/>
      <c r="H190" s="38"/>
      <c r="I190" s="38"/>
      <c r="J190" s="38"/>
      <c r="K190" s="38"/>
      <c r="L190" s="38"/>
      <c r="M190" s="38"/>
      <c r="N190" s="38"/>
    </row>
    <row r="191" spans="2:14" ht="23.25" customHeight="1">
      <c r="B191" s="160"/>
      <c r="C191" s="1"/>
      <c r="D191" s="1"/>
      <c r="E191" s="42"/>
      <c r="F191" s="42"/>
      <c r="G191" s="42"/>
      <c r="H191" s="160"/>
      <c r="I191" s="160"/>
      <c r="J191" s="160"/>
      <c r="K191" s="160"/>
      <c r="L191" s="160"/>
      <c r="M191" s="160"/>
      <c r="N191" s="160"/>
    </row>
    <row r="192" spans="2:14" ht="43.5" customHeight="1">
      <c r="B192" s="251" t="s">
        <v>489</v>
      </c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3"/>
    </row>
    <row r="193" spans="2:14" ht="32.25" customHeight="1">
      <c r="B193" s="254" t="s">
        <v>498</v>
      </c>
      <c r="C193" s="255"/>
      <c r="D193" s="255"/>
      <c r="E193" s="255"/>
      <c r="F193" s="255"/>
      <c r="G193" s="256"/>
      <c r="H193" s="38"/>
      <c r="I193" s="38"/>
      <c r="J193" s="38"/>
      <c r="K193" s="38"/>
      <c r="L193" s="38"/>
      <c r="M193" s="38"/>
      <c r="N193" s="38"/>
    </row>
    <row r="194" spans="2:14" ht="36.75" customHeight="1">
      <c r="B194" s="141" t="s">
        <v>499</v>
      </c>
      <c r="C194" s="306" t="s">
        <v>500</v>
      </c>
      <c r="D194" s="307"/>
      <c r="E194" s="308"/>
      <c r="F194" s="63"/>
      <c r="G194" s="63"/>
      <c r="H194" s="38"/>
      <c r="I194" s="38"/>
      <c r="J194" s="38"/>
      <c r="K194" s="38"/>
      <c r="L194" s="38"/>
      <c r="M194" s="38"/>
      <c r="N194" s="38"/>
    </row>
    <row r="195" spans="2:14" ht="36" customHeight="1">
      <c r="B195" s="108" t="s">
        <v>502</v>
      </c>
      <c r="C195" s="281" t="s">
        <v>501</v>
      </c>
      <c r="D195" s="330"/>
      <c r="E195" s="40"/>
      <c r="F195" s="40"/>
      <c r="G195" s="40"/>
      <c r="H195" s="38"/>
      <c r="I195" s="38"/>
      <c r="J195" s="38"/>
      <c r="K195" s="38"/>
      <c r="L195" s="38"/>
      <c r="M195" s="38"/>
      <c r="N195" s="38"/>
    </row>
    <row r="196" spans="2:20" ht="46.5" customHeight="1">
      <c r="B196" s="67" t="s">
        <v>503</v>
      </c>
      <c r="C196" s="199" t="s">
        <v>802</v>
      </c>
      <c r="D196" s="53">
        <v>500</v>
      </c>
      <c r="E196" s="62" t="s">
        <v>225</v>
      </c>
      <c r="F196" s="42" t="s">
        <v>270</v>
      </c>
      <c r="G196" s="42" t="s">
        <v>230</v>
      </c>
      <c r="H196" s="43"/>
      <c r="I196" s="43"/>
      <c r="J196" s="43"/>
      <c r="K196" s="43"/>
      <c r="L196" s="43"/>
      <c r="M196" s="43"/>
      <c r="N196" s="43"/>
      <c r="Q196" s="333"/>
      <c r="R196" s="334"/>
      <c r="S196" s="225" t="s">
        <v>773</v>
      </c>
      <c r="T196" s="225" t="s">
        <v>774</v>
      </c>
    </row>
    <row r="197" spans="2:20" ht="39" customHeight="1">
      <c r="B197" s="67" t="s">
        <v>504</v>
      </c>
      <c r="C197" s="52" t="s">
        <v>718</v>
      </c>
      <c r="D197" s="53">
        <v>500</v>
      </c>
      <c r="E197" s="62" t="s">
        <v>225</v>
      </c>
      <c r="F197" s="42" t="s">
        <v>270</v>
      </c>
      <c r="G197" s="42" t="s">
        <v>230</v>
      </c>
      <c r="H197" s="160"/>
      <c r="I197" s="43"/>
      <c r="J197" s="43"/>
      <c r="K197" s="160"/>
      <c r="L197" s="160"/>
      <c r="M197" s="160"/>
      <c r="N197" s="160"/>
      <c r="Q197" s="38" t="s">
        <v>226</v>
      </c>
      <c r="R197" s="158"/>
      <c r="S197" s="223">
        <f>D217+D224</f>
        <v>200</v>
      </c>
      <c r="T197" s="224">
        <f>S197*100/S202</f>
        <v>1.228878648233487</v>
      </c>
    </row>
    <row r="198" spans="2:20" ht="40.5" customHeight="1">
      <c r="B198" s="67" t="s">
        <v>505</v>
      </c>
      <c r="C198" s="52" t="s">
        <v>512</v>
      </c>
      <c r="D198" s="53">
        <v>250</v>
      </c>
      <c r="E198" s="62" t="s">
        <v>513</v>
      </c>
      <c r="F198" s="42" t="s">
        <v>270</v>
      </c>
      <c r="G198" s="42" t="s">
        <v>230</v>
      </c>
      <c r="H198" s="47"/>
      <c r="I198" s="47"/>
      <c r="J198" s="43"/>
      <c r="K198" s="43"/>
      <c r="L198" s="43"/>
      <c r="M198" s="43"/>
      <c r="N198" s="43"/>
      <c r="Q198" s="38" t="s">
        <v>154</v>
      </c>
      <c r="R198" s="158"/>
      <c r="S198" s="223">
        <f>D226+D228+D229</f>
        <v>1450</v>
      </c>
      <c r="T198" s="224">
        <f>S198*100/S202</f>
        <v>8.90937019969278</v>
      </c>
    </row>
    <row r="199" spans="2:20" ht="36.75" customHeight="1">
      <c r="B199" s="67" t="s">
        <v>506</v>
      </c>
      <c r="C199" s="52" t="s">
        <v>614</v>
      </c>
      <c r="D199" s="53">
        <v>80</v>
      </c>
      <c r="E199" s="62" t="s">
        <v>514</v>
      </c>
      <c r="F199" s="42" t="s">
        <v>270</v>
      </c>
      <c r="G199" s="42" t="s">
        <v>230</v>
      </c>
      <c r="H199" s="38"/>
      <c r="I199" s="38"/>
      <c r="J199" s="38"/>
      <c r="K199" s="43"/>
      <c r="L199" s="43"/>
      <c r="M199" s="43"/>
      <c r="N199" s="43"/>
      <c r="Q199" s="158" t="s">
        <v>258</v>
      </c>
      <c r="R199" s="158"/>
      <c r="S199" s="223">
        <f>D196+D197+D198+D200+D201+D203+D204+D205+D206+D207+D208+D210+D211</f>
        <v>4860</v>
      </c>
      <c r="T199" s="224">
        <f>S199*100/S202</f>
        <v>29.861751152073733</v>
      </c>
    </row>
    <row r="200" spans="2:20" ht="42.75" customHeight="1">
      <c r="B200" s="67" t="s">
        <v>507</v>
      </c>
      <c r="C200" s="52" t="s">
        <v>616</v>
      </c>
      <c r="D200" s="53">
        <v>70</v>
      </c>
      <c r="E200" s="62" t="s">
        <v>513</v>
      </c>
      <c r="F200" s="42" t="s">
        <v>270</v>
      </c>
      <c r="G200" s="42" t="s">
        <v>230</v>
      </c>
      <c r="H200" s="47"/>
      <c r="I200" s="43"/>
      <c r="J200" s="43"/>
      <c r="K200" s="43"/>
      <c r="L200" s="43"/>
      <c r="M200" s="43"/>
      <c r="N200" s="43"/>
      <c r="Q200" s="158" t="s">
        <v>772</v>
      </c>
      <c r="R200" s="158"/>
      <c r="S200" s="223">
        <f>D199+D202+D214+D215+D216+D221+D222+D223+D225+D227+D230+D232+D233</f>
        <v>9655</v>
      </c>
      <c r="T200" s="224">
        <f>S200*100/S202</f>
        <v>59.324116743471585</v>
      </c>
    </row>
    <row r="201" spans="2:20" ht="24">
      <c r="B201" s="67" t="s">
        <v>508</v>
      </c>
      <c r="C201" s="233" t="s">
        <v>803</v>
      </c>
      <c r="D201" s="53">
        <v>120</v>
      </c>
      <c r="E201" s="62" t="s">
        <v>225</v>
      </c>
      <c r="F201" s="42" t="s">
        <v>270</v>
      </c>
      <c r="G201" s="42" t="s">
        <v>230</v>
      </c>
      <c r="H201" s="43"/>
      <c r="I201" s="43"/>
      <c r="J201" s="43"/>
      <c r="K201" s="43"/>
      <c r="L201" s="43"/>
      <c r="M201" s="43"/>
      <c r="N201" s="43"/>
      <c r="Q201" s="38" t="s">
        <v>155</v>
      </c>
      <c r="R201" s="158"/>
      <c r="S201" s="223">
        <f>D213+D218</f>
        <v>110</v>
      </c>
      <c r="T201" s="224">
        <f>S201*100/S202</f>
        <v>0.6758832565284179</v>
      </c>
    </row>
    <row r="202" spans="2:20" ht="14.25">
      <c r="B202" s="67" t="s">
        <v>509</v>
      </c>
      <c r="C202" s="52" t="s">
        <v>664</v>
      </c>
      <c r="D202" s="53">
        <v>500</v>
      </c>
      <c r="E202" s="62" t="s">
        <v>237</v>
      </c>
      <c r="F202" s="42" t="s">
        <v>270</v>
      </c>
      <c r="G202" s="42" t="s">
        <v>596</v>
      </c>
      <c r="H202" s="43"/>
      <c r="I202" s="43"/>
      <c r="J202" s="43"/>
      <c r="K202" s="43"/>
      <c r="L202" s="43"/>
      <c r="M202" s="43"/>
      <c r="N202" s="43"/>
      <c r="Q202" s="228" t="s">
        <v>775</v>
      </c>
      <c r="R202" s="229"/>
      <c r="S202" s="226">
        <f>SUM(S197:S201)</f>
        <v>16275</v>
      </c>
      <c r="T202" s="227">
        <f>SUM(T197:T201)</f>
        <v>100.00000000000001</v>
      </c>
    </row>
    <row r="203" spans="2:14" ht="24">
      <c r="B203" s="67" t="s">
        <v>510</v>
      </c>
      <c r="C203" s="52" t="s">
        <v>631</v>
      </c>
      <c r="D203" s="53">
        <v>150</v>
      </c>
      <c r="E203" s="62" t="s">
        <v>225</v>
      </c>
      <c r="F203" s="42" t="s">
        <v>270</v>
      </c>
      <c r="G203" s="42" t="s">
        <v>230</v>
      </c>
      <c r="H203" s="43"/>
      <c r="I203" s="43"/>
      <c r="J203" s="43"/>
      <c r="K203" s="160"/>
      <c r="L203" s="160"/>
      <c r="M203" s="160"/>
      <c r="N203" s="160"/>
    </row>
    <row r="204" spans="2:14" ht="36">
      <c r="B204" s="67" t="s">
        <v>511</v>
      </c>
      <c r="C204" s="52" t="s">
        <v>633</v>
      </c>
      <c r="D204" s="53">
        <v>1500</v>
      </c>
      <c r="E204" s="62" t="s">
        <v>225</v>
      </c>
      <c r="F204" s="42" t="s">
        <v>270</v>
      </c>
      <c r="G204" s="42" t="s">
        <v>230</v>
      </c>
      <c r="H204" s="47"/>
      <c r="I204" s="47"/>
      <c r="J204" s="43"/>
      <c r="K204" s="43"/>
      <c r="L204" s="43"/>
      <c r="M204" s="43"/>
      <c r="N204" s="43"/>
    </row>
    <row r="205" spans="2:14" ht="24">
      <c r="B205" s="67" t="s">
        <v>515</v>
      </c>
      <c r="C205" s="52" t="s">
        <v>615</v>
      </c>
      <c r="D205" s="53">
        <v>150</v>
      </c>
      <c r="E205" s="62" t="s">
        <v>225</v>
      </c>
      <c r="F205" s="42" t="s">
        <v>270</v>
      </c>
      <c r="G205" s="42" t="s">
        <v>230</v>
      </c>
      <c r="H205" s="47"/>
      <c r="I205" s="47"/>
      <c r="J205" s="43"/>
      <c r="K205" s="43"/>
      <c r="L205" s="43"/>
      <c r="M205" s="43"/>
      <c r="N205" s="43"/>
    </row>
    <row r="206" spans="2:14" ht="24">
      <c r="B206" s="67" t="s">
        <v>543</v>
      </c>
      <c r="C206" s="52" t="s">
        <v>612</v>
      </c>
      <c r="D206" s="53">
        <v>200</v>
      </c>
      <c r="E206" s="62" t="s">
        <v>225</v>
      </c>
      <c r="F206" s="42" t="s">
        <v>270</v>
      </c>
      <c r="G206" s="42" t="s">
        <v>230</v>
      </c>
      <c r="H206" s="47"/>
      <c r="I206" s="47"/>
      <c r="J206" s="43"/>
      <c r="K206" s="43"/>
      <c r="L206" s="43"/>
      <c r="M206" s="43"/>
      <c r="N206" s="43"/>
    </row>
    <row r="207" spans="2:14" ht="14.25">
      <c r="B207" s="67" t="s">
        <v>544</v>
      </c>
      <c r="C207" s="52" t="s">
        <v>632</v>
      </c>
      <c r="D207" s="53">
        <v>170</v>
      </c>
      <c r="E207" s="62" t="s">
        <v>225</v>
      </c>
      <c r="F207" s="42" t="s">
        <v>270</v>
      </c>
      <c r="G207" s="42" t="s">
        <v>230</v>
      </c>
      <c r="H207" s="47"/>
      <c r="I207" s="47"/>
      <c r="J207" s="43"/>
      <c r="K207" s="43"/>
      <c r="L207" s="43"/>
      <c r="M207" s="43"/>
      <c r="N207" s="43"/>
    </row>
    <row r="208" spans="2:14" ht="27" customHeight="1">
      <c r="B208" s="67" t="s">
        <v>545</v>
      </c>
      <c r="C208" s="52" t="s">
        <v>804</v>
      </c>
      <c r="D208" s="53">
        <v>500</v>
      </c>
      <c r="E208" s="62" t="s">
        <v>225</v>
      </c>
      <c r="F208" s="42" t="s">
        <v>270</v>
      </c>
      <c r="G208" s="42" t="s">
        <v>230</v>
      </c>
      <c r="H208" s="47"/>
      <c r="I208" s="47"/>
      <c r="J208" s="43"/>
      <c r="K208" s="43"/>
      <c r="L208" s="43"/>
      <c r="M208" s="43"/>
      <c r="N208" s="43"/>
    </row>
    <row r="209" spans="2:14" ht="52.5" customHeight="1">
      <c r="B209" s="67" t="s">
        <v>587</v>
      </c>
      <c r="C209" s="187" t="s">
        <v>23</v>
      </c>
      <c r="D209" s="158">
        <v>250</v>
      </c>
      <c r="E209" s="42" t="s">
        <v>749</v>
      </c>
      <c r="F209" s="42" t="s">
        <v>270</v>
      </c>
      <c r="G209" s="42"/>
      <c r="H209" s="47"/>
      <c r="I209" s="47"/>
      <c r="J209" s="43"/>
      <c r="K209" s="43"/>
      <c r="L209" s="43"/>
      <c r="M209" s="43"/>
      <c r="N209" s="43"/>
    </row>
    <row r="210" spans="2:14" ht="48" customHeight="1">
      <c r="B210" s="67" t="s">
        <v>748</v>
      </c>
      <c r="C210" s="187" t="s">
        <v>630</v>
      </c>
      <c r="D210" s="158">
        <v>250</v>
      </c>
      <c r="E210" s="42" t="s">
        <v>749</v>
      </c>
      <c r="F210" s="42" t="s">
        <v>270</v>
      </c>
      <c r="G210" s="42" t="s">
        <v>239</v>
      </c>
      <c r="H210" s="47"/>
      <c r="I210" s="160"/>
      <c r="J210" s="43"/>
      <c r="K210" s="43"/>
      <c r="L210" s="43"/>
      <c r="M210" s="160"/>
      <c r="N210" s="160"/>
    </row>
    <row r="211" spans="2:14" ht="36.75" customHeight="1">
      <c r="B211" s="67" t="s">
        <v>24</v>
      </c>
      <c r="C211" s="190" t="s">
        <v>0</v>
      </c>
      <c r="D211" s="136">
        <v>500</v>
      </c>
      <c r="E211" s="62" t="s">
        <v>619</v>
      </c>
      <c r="F211" s="42" t="s">
        <v>270</v>
      </c>
      <c r="G211" s="42" t="s">
        <v>230</v>
      </c>
      <c r="H211" s="47"/>
      <c r="I211" s="47"/>
      <c r="J211" s="43"/>
      <c r="K211" s="43"/>
      <c r="L211" s="43"/>
      <c r="M211" s="43"/>
      <c r="N211" s="43"/>
    </row>
    <row r="212" spans="2:14" ht="35.25" customHeight="1">
      <c r="B212" s="108" t="s">
        <v>518</v>
      </c>
      <c r="C212" s="281" t="s">
        <v>516</v>
      </c>
      <c r="D212" s="258"/>
      <c r="E212" s="62"/>
      <c r="F212" s="42"/>
      <c r="G212" s="42"/>
      <c r="H212" s="47"/>
      <c r="I212" s="47"/>
      <c r="J212" s="38"/>
      <c r="K212" s="38"/>
      <c r="L212" s="38"/>
      <c r="M212" s="38"/>
      <c r="N212" s="38"/>
    </row>
    <row r="213" spans="2:14" ht="33" customHeight="1">
      <c r="B213" s="67" t="s">
        <v>521</v>
      </c>
      <c r="C213" s="52" t="s">
        <v>667</v>
      </c>
      <c r="D213" s="53">
        <v>100</v>
      </c>
      <c r="E213" s="62" t="s">
        <v>466</v>
      </c>
      <c r="F213" s="42" t="s">
        <v>223</v>
      </c>
      <c r="G213" s="42" t="s">
        <v>270</v>
      </c>
      <c r="H213" s="47"/>
      <c r="I213" s="43"/>
      <c r="J213" s="43"/>
      <c r="K213" s="43"/>
      <c r="L213" s="43"/>
      <c r="M213" s="43"/>
      <c r="N213" s="43"/>
    </row>
    <row r="214" spans="2:14" ht="26.25" customHeight="1">
      <c r="B214" s="67" t="s">
        <v>522</v>
      </c>
      <c r="C214" s="52" t="s">
        <v>617</v>
      </c>
      <c r="D214" s="53">
        <v>300</v>
      </c>
      <c r="E214" s="62" t="s">
        <v>618</v>
      </c>
      <c r="F214" s="42" t="s">
        <v>270</v>
      </c>
      <c r="G214" s="42" t="s">
        <v>223</v>
      </c>
      <c r="H214" s="160"/>
      <c r="I214" s="160"/>
      <c r="J214" s="43"/>
      <c r="K214" s="43"/>
      <c r="L214" s="43"/>
      <c r="M214" s="43"/>
      <c r="N214" s="43"/>
    </row>
    <row r="215" spans="2:14" ht="27.75" customHeight="1">
      <c r="B215" s="67" t="s">
        <v>523</v>
      </c>
      <c r="C215" s="154" t="s">
        <v>719</v>
      </c>
      <c r="D215" s="212">
        <v>1000</v>
      </c>
      <c r="E215" s="62" t="s">
        <v>237</v>
      </c>
      <c r="F215" s="42" t="s">
        <v>223</v>
      </c>
      <c r="G215" s="42" t="s">
        <v>270</v>
      </c>
      <c r="H215" s="47"/>
      <c r="I215" s="43"/>
      <c r="J215" s="43"/>
      <c r="K215" s="43"/>
      <c r="L215" s="38"/>
      <c r="M215" s="38"/>
      <c r="N215" s="38"/>
    </row>
    <row r="216" spans="2:14" ht="24">
      <c r="B216" s="67" t="s">
        <v>524</v>
      </c>
      <c r="C216" s="52" t="s">
        <v>634</v>
      </c>
      <c r="D216" s="53">
        <v>1500</v>
      </c>
      <c r="E216" s="62" t="s">
        <v>97</v>
      </c>
      <c r="F216" s="42" t="s">
        <v>270</v>
      </c>
      <c r="G216" s="42" t="s">
        <v>223</v>
      </c>
      <c r="H216" s="160"/>
      <c r="I216" s="43"/>
      <c r="J216" s="43"/>
      <c r="K216" s="43"/>
      <c r="L216" s="43"/>
      <c r="M216" s="43"/>
      <c r="N216" s="43"/>
    </row>
    <row r="217" spans="2:14" ht="36.75" customHeight="1">
      <c r="B217" s="67" t="s">
        <v>525</v>
      </c>
      <c r="C217" s="154" t="s">
        <v>666</v>
      </c>
      <c r="D217" s="53">
        <v>50</v>
      </c>
      <c r="E217" s="62" t="s">
        <v>668</v>
      </c>
      <c r="F217" s="42" t="s">
        <v>270</v>
      </c>
      <c r="G217" s="42" t="s">
        <v>223</v>
      </c>
      <c r="H217" s="43"/>
      <c r="I217" s="43"/>
      <c r="J217" s="43"/>
      <c r="K217" s="43"/>
      <c r="L217" s="43"/>
      <c r="M217" s="43"/>
      <c r="N217" s="43"/>
    </row>
    <row r="218" spans="2:14" ht="33" customHeight="1">
      <c r="B218" s="67" t="s">
        <v>665</v>
      </c>
      <c r="C218" s="187" t="s">
        <v>669</v>
      </c>
      <c r="D218" s="53">
        <v>10</v>
      </c>
      <c r="E218" s="62" t="s">
        <v>96</v>
      </c>
      <c r="F218" s="42" t="s">
        <v>223</v>
      </c>
      <c r="G218" s="42" t="s">
        <v>270</v>
      </c>
      <c r="H218" s="1"/>
      <c r="I218" s="43"/>
      <c r="J218" s="43"/>
      <c r="K218" s="43"/>
      <c r="L218" s="43"/>
      <c r="M218" s="43"/>
      <c r="N218" s="43"/>
    </row>
    <row r="219" spans="2:5" ht="24" customHeight="1">
      <c r="B219" s="141" t="s">
        <v>517</v>
      </c>
      <c r="C219" s="296" t="s">
        <v>332</v>
      </c>
      <c r="D219" s="297"/>
      <c r="E219" s="298"/>
    </row>
    <row r="220" spans="2:14" ht="27" customHeight="1">
      <c r="B220" s="108" t="s">
        <v>519</v>
      </c>
      <c r="C220" s="281" t="s">
        <v>333</v>
      </c>
      <c r="D220" s="258"/>
      <c r="E220" s="47"/>
      <c r="F220" s="47"/>
      <c r="G220" s="47"/>
      <c r="H220" s="38"/>
      <c r="I220" s="38"/>
      <c r="J220" s="38"/>
      <c r="K220" s="38"/>
      <c r="L220" s="38"/>
      <c r="M220" s="38"/>
      <c r="N220" s="38"/>
    </row>
    <row r="221" spans="2:14" ht="31.5" customHeight="1">
      <c r="B221" s="179" t="s">
        <v>520</v>
      </c>
      <c r="C221" s="52" t="s">
        <v>635</v>
      </c>
      <c r="D221" s="53">
        <v>1800</v>
      </c>
      <c r="E221" s="63" t="s">
        <v>224</v>
      </c>
      <c r="F221" s="63" t="s">
        <v>270</v>
      </c>
      <c r="G221" s="63" t="s">
        <v>230</v>
      </c>
      <c r="H221" s="38"/>
      <c r="I221" s="38"/>
      <c r="J221" s="43"/>
      <c r="K221" s="43"/>
      <c r="L221" s="43"/>
      <c r="M221" s="43"/>
      <c r="N221" s="43"/>
    </row>
    <row r="222" spans="2:14" ht="33.75" customHeight="1">
      <c r="B222" s="179" t="s">
        <v>752</v>
      </c>
      <c r="C222" s="52" t="s">
        <v>610</v>
      </c>
      <c r="D222" s="63">
        <v>3000</v>
      </c>
      <c r="E222" s="63" t="s">
        <v>224</v>
      </c>
      <c r="F222" s="63" t="s">
        <v>270</v>
      </c>
      <c r="G222" s="62" t="s">
        <v>527</v>
      </c>
      <c r="H222" s="43"/>
      <c r="I222" s="43"/>
      <c r="J222" s="43"/>
      <c r="K222" s="38"/>
      <c r="L222" s="38"/>
      <c r="M222" s="38"/>
      <c r="N222" s="38"/>
    </row>
    <row r="223" spans="2:14" ht="30.75" customHeight="1">
      <c r="B223" s="179" t="s">
        <v>753</v>
      </c>
      <c r="C223" s="199" t="s">
        <v>6</v>
      </c>
      <c r="D223" s="63">
        <v>200</v>
      </c>
      <c r="E223" s="63" t="s">
        <v>233</v>
      </c>
      <c r="F223" s="63" t="s">
        <v>270</v>
      </c>
      <c r="G223" s="62" t="s">
        <v>527</v>
      </c>
      <c r="H223" s="43"/>
      <c r="I223" s="43"/>
      <c r="J223" s="43"/>
      <c r="K223" s="43"/>
      <c r="L223" s="43"/>
      <c r="M223" s="43"/>
      <c r="N223" s="43"/>
    </row>
    <row r="224" spans="2:14" ht="39.75" customHeight="1">
      <c r="B224" s="179" t="s">
        <v>754</v>
      </c>
      <c r="C224" s="199" t="s">
        <v>735</v>
      </c>
      <c r="D224" s="63">
        <v>150</v>
      </c>
      <c r="E224" s="62" t="s">
        <v>341</v>
      </c>
      <c r="F224" s="63" t="s">
        <v>270</v>
      </c>
      <c r="G224" s="62" t="s">
        <v>527</v>
      </c>
      <c r="H224" s="43"/>
      <c r="I224" s="43"/>
      <c r="J224" s="43"/>
      <c r="K224" s="43"/>
      <c r="L224" s="43"/>
      <c r="M224" s="43"/>
      <c r="N224" s="43"/>
    </row>
    <row r="225" spans="2:14" ht="28.5" customHeight="1">
      <c r="B225" s="179" t="s">
        <v>755</v>
      </c>
      <c r="C225" s="52" t="s">
        <v>611</v>
      </c>
      <c r="D225" s="63">
        <v>25</v>
      </c>
      <c r="E225" s="62" t="s">
        <v>526</v>
      </c>
      <c r="F225" s="63" t="s">
        <v>270</v>
      </c>
      <c r="G225" s="62" t="s">
        <v>527</v>
      </c>
      <c r="H225" s="160"/>
      <c r="I225" s="160"/>
      <c r="J225" s="43"/>
      <c r="K225" s="43"/>
      <c r="L225" s="43"/>
      <c r="M225" s="43"/>
      <c r="N225" s="47"/>
    </row>
    <row r="226" spans="2:14" ht="50.25" customHeight="1">
      <c r="B226" s="179" t="s">
        <v>756</v>
      </c>
      <c r="C226" s="52" t="s">
        <v>636</v>
      </c>
      <c r="D226" s="63">
        <v>750</v>
      </c>
      <c r="E226" s="62" t="s">
        <v>528</v>
      </c>
      <c r="F226" s="63" t="s">
        <v>270</v>
      </c>
      <c r="G226" s="63" t="s">
        <v>223</v>
      </c>
      <c r="H226" s="160"/>
      <c r="I226" s="160"/>
      <c r="J226" s="43"/>
      <c r="K226" s="47"/>
      <c r="L226" s="47"/>
      <c r="M226" s="47"/>
      <c r="N226" s="47"/>
    </row>
    <row r="227" spans="2:14" ht="24" customHeight="1">
      <c r="B227" s="179" t="s">
        <v>757</v>
      </c>
      <c r="C227" s="52" t="s">
        <v>637</v>
      </c>
      <c r="D227" s="63">
        <v>500</v>
      </c>
      <c r="E227" s="62" t="s">
        <v>237</v>
      </c>
      <c r="F227" s="63" t="s">
        <v>270</v>
      </c>
      <c r="G227" s="63" t="s">
        <v>223</v>
      </c>
      <c r="H227" s="47"/>
      <c r="I227" s="43"/>
      <c r="J227" s="43"/>
      <c r="K227" s="47"/>
      <c r="L227" s="47"/>
      <c r="M227" s="47"/>
      <c r="N227" s="47"/>
    </row>
    <row r="228" spans="2:14" ht="25.5" customHeight="1">
      <c r="B228" s="179" t="s">
        <v>758</v>
      </c>
      <c r="C228" s="154" t="s">
        <v>670</v>
      </c>
      <c r="D228" s="63">
        <v>500</v>
      </c>
      <c r="E228" s="62" t="s">
        <v>613</v>
      </c>
      <c r="F228" s="63" t="s">
        <v>270</v>
      </c>
      <c r="G228" s="63" t="s">
        <v>223</v>
      </c>
      <c r="H228" s="1"/>
      <c r="I228" s="1"/>
      <c r="J228" s="43"/>
      <c r="K228" s="43"/>
      <c r="L228" s="43"/>
      <c r="M228" s="43"/>
      <c r="N228" s="1"/>
    </row>
    <row r="229" spans="2:21" ht="24">
      <c r="B229" s="179" t="s">
        <v>759</v>
      </c>
      <c r="C229" s="52" t="s">
        <v>671</v>
      </c>
      <c r="D229" s="63">
        <v>200</v>
      </c>
      <c r="E229" s="62" t="s">
        <v>613</v>
      </c>
      <c r="F229" s="63" t="s">
        <v>270</v>
      </c>
      <c r="G229" s="63" t="s">
        <v>223</v>
      </c>
      <c r="H229" s="160"/>
      <c r="I229" s="160"/>
      <c r="J229" s="43"/>
      <c r="K229" s="43"/>
      <c r="L229" s="43"/>
      <c r="M229" s="47"/>
      <c r="N229" s="47"/>
      <c r="Q229" s="222" t="s">
        <v>190</v>
      </c>
      <c r="S229" s="79" t="s">
        <v>190</v>
      </c>
      <c r="T229" s="80" t="s">
        <v>190</v>
      </c>
      <c r="U229" s="79" t="s">
        <v>190</v>
      </c>
    </row>
    <row r="230" spans="2:21" ht="14.25">
      <c r="B230" s="179" t="s">
        <v>760</v>
      </c>
      <c r="C230" s="52" t="s">
        <v>638</v>
      </c>
      <c r="D230" s="53">
        <v>200</v>
      </c>
      <c r="E230" s="62" t="s">
        <v>237</v>
      </c>
      <c r="F230" s="63" t="s">
        <v>270</v>
      </c>
      <c r="G230" s="63" t="s">
        <v>223</v>
      </c>
      <c r="H230" s="160"/>
      <c r="I230" s="160"/>
      <c r="J230" s="43"/>
      <c r="K230" s="43"/>
      <c r="L230" s="43"/>
      <c r="M230" s="43"/>
      <c r="N230" s="43"/>
      <c r="Q230" s="222" t="s">
        <v>190</v>
      </c>
      <c r="S230" s="79" t="s">
        <v>190</v>
      </c>
      <c r="T230" s="80" t="s">
        <v>190</v>
      </c>
      <c r="U230" s="79" t="s">
        <v>190</v>
      </c>
    </row>
    <row r="231" spans="2:21" ht="14.25">
      <c r="B231" s="108" t="s">
        <v>530</v>
      </c>
      <c r="C231" s="281" t="s">
        <v>338</v>
      </c>
      <c r="D231" s="258"/>
      <c r="E231" s="47"/>
      <c r="F231" s="47"/>
      <c r="G231" s="47"/>
      <c r="H231" s="38"/>
      <c r="I231" s="38"/>
      <c r="J231" s="38"/>
      <c r="K231" s="38"/>
      <c r="L231" s="38"/>
      <c r="M231" s="38"/>
      <c r="N231" s="38"/>
      <c r="Q231" s="222" t="s">
        <v>190</v>
      </c>
      <c r="S231" s="79" t="s">
        <v>190</v>
      </c>
      <c r="T231" s="80" t="s">
        <v>190</v>
      </c>
      <c r="U231" s="79" t="s">
        <v>190</v>
      </c>
    </row>
    <row r="232" spans="2:14" ht="26.25" customHeight="1">
      <c r="B232" s="67" t="s">
        <v>533</v>
      </c>
      <c r="C232" s="52" t="s">
        <v>531</v>
      </c>
      <c r="D232" s="63">
        <v>350</v>
      </c>
      <c r="E232" s="62" t="s">
        <v>238</v>
      </c>
      <c r="F232" s="62" t="s">
        <v>127</v>
      </c>
      <c r="G232" s="63" t="s">
        <v>130</v>
      </c>
      <c r="H232" s="38"/>
      <c r="I232" s="38"/>
      <c r="J232" s="43"/>
      <c r="K232" s="43"/>
      <c r="L232" s="43"/>
      <c r="M232" s="38"/>
      <c r="N232" s="38"/>
    </row>
    <row r="233" spans="2:14" ht="24">
      <c r="B233" s="67" t="s">
        <v>534</v>
      </c>
      <c r="C233" s="52" t="s">
        <v>532</v>
      </c>
      <c r="D233" s="63">
        <v>200</v>
      </c>
      <c r="E233" s="62" t="s">
        <v>238</v>
      </c>
      <c r="F233" s="63" t="s">
        <v>270</v>
      </c>
      <c r="G233" s="63" t="s">
        <v>223</v>
      </c>
      <c r="H233" s="38"/>
      <c r="I233" s="43"/>
      <c r="J233" s="43"/>
      <c r="K233" s="43"/>
      <c r="L233" s="43"/>
      <c r="M233" s="43"/>
      <c r="N233" s="43"/>
    </row>
    <row r="234" spans="2:14" ht="14.25">
      <c r="B234" s="54"/>
      <c r="C234" s="68" t="s">
        <v>535</v>
      </c>
      <c r="D234" s="69">
        <f>SUM(D196:D233)</f>
        <v>16525</v>
      </c>
      <c r="E234" s="54"/>
      <c r="F234" s="54"/>
      <c r="G234" s="54"/>
      <c r="H234" s="38"/>
      <c r="I234" s="38"/>
      <c r="J234" s="38"/>
      <c r="K234" s="38"/>
      <c r="L234" s="38"/>
      <c r="M234" s="38"/>
      <c r="N234" s="38"/>
    </row>
    <row r="235" ht="14.25">
      <c r="O235" s="79" t="s">
        <v>190</v>
      </c>
    </row>
    <row r="236" spans="2:14" ht="33" customHeight="1">
      <c r="B236" s="251" t="s">
        <v>783</v>
      </c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3"/>
    </row>
    <row r="237" spans="2:14" ht="33.75" customHeight="1">
      <c r="B237" s="251" t="s">
        <v>786</v>
      </c>
      <c r="C237" s="252"/>
      <c r="D237" s="252"/>
      <c r="E237" s="252"/>
      <c r="F237" s="252"/>
      <c r="G237" s="253"/>
      <c r="H237" s="38"/>
      <c r="I237" s="38"/>
      <c r="J237" s="38"/>
      <c r="K237" s="38"/>
      <c r="L237" s="38"/>
      <c r="M237" s="38"/>
      <c r="N237" s="38"/>
    </row>
    <row r="238" spans="2:14" ht="15" customHeight="1">
      <c r="B238" s="58" t="s">
        <v>25</v>
      </c>
      <c r="C238" s="245" t="s">
        <v>536</v>
      </c>
      <c r="D238" s="270"/>
      <c r="E238" s="258"/>
      <c r="F238" s="38"/>
      <c r="G238" s="38"/>
      <c r="H238" s="38"/>
      <c r="I238" s="38"/>
      <c r="J238" s="38"/>
      <c r="K238" s="38"/>
      <c r="L238" s="38"/>
      <c r="M238" s="38"/>
      <c r="N238" s="38"/>
    </row>
    <row r="239" spans="2:14" ht="36" customHeight="1">
      <c r="B239" s="114" t="s">
        <v>26</v>
      </c>
      <c r="C239" s="273" t="s">
        <v>32</v>
      </c>
      <c r="D239" s="258"/>
      <c r="E239" s="42"/>
      <c r="F239" s="42"/>
      <c r="G239" s="42"/>
      <c r="H239" s="38"/>
      <c r="I239" s="38"/>
      <c r="J239" s="38"/>
      <c r="K239" s="38"/>
      <c r="L239" s="38"/>
      <c r="M239" s="38"/>
      <c r="N239" s="38"/>
    </row>
    <row r="240" spans="2:14" ht="23.25" customHeight="1">
      <c r="B240" s="59" t="s">
        <v>27</v>
      </c>
      <c r="C240" s="115" t="s">
        <v>45</v>
      </c>
      <c r="D240" s="47">
        <v>70</v>
      </c>
      <c r="E240" s="42" t="s">
        <v>226</v>
      </c>
      <c r="F240" s="42" t="s">
        <v>270</v>
      </c>
      <c r="G240" s="42" t="s">
        <v>247</v>
      </c>
      <c r="H240" s="43"/>
      <c r="I240" s="43"/>
      <c r="J240" s="43"/>
      <c r="K240" s="43"/>
      <c r="L240" s="43"/>
      <c r="M240" s="43"/>
      <c r="N240" s="43"/>
    </row>
    <row r="241" spans="2:20" ht="39" customHeight="1">
      <c r="B241" s="59" t="s">
        <v>28</v>
      </c>
      <c r="C241" s="45" t="s">
        <v>537</v>
      </c>
      <c r="D241" s="47">
        <v>30</v>
      </c>
      <c r="E241" s="42" t="s">
        <v>226</v>
      </c>
      <c r="F241" s="42" t="s">
        <v>270</v>
      </c>
      <c r="G241" s="42" t="s">
        <v>247</v>
      </c>
      <c r="H241" s="43"/>
      <c r="I241" s="43"/>
      <c r="J241" s="43"/>
      <c r="K241" s="43"/>
      <c r="L241" s="43"/>
      <c r="M241" s="43"/>
      <c r="N241" s="43"/>
      <c r="Q241" s="333"/>
      <c r="R241" s="334"/>
      <c r="S241" s="225" t="s">
        <v>773</v>
      </c>
      <c r="T241" s="225" t="s">
        <v>774</v>
      </c>
    </row>
    <row r="242" spans="2:20" ht="33" customHeight="1">
      <c r="B242" s="59" t="s">
        <v>108</v>
      </c>
      <c r="C242" s="126" t="s">
        <v>546</v>
      </c>
      <c r="D242" s="47">
        <v>800</v>
      </c>
      <c r="E242" s="42" t="s">
        <v>227</v>
      </c>
      <c r="F242" s="42" t="s">
        <v>270</v>
      </c>
      <c r="G242" s="42"/>
      <c r="H242" s="43"/>
      <c r="I242" s="43"/>
      <c r="J242" s="43"/>
      <c r="K242" s="43"/>
      <c r="L242" s="43"/>
      <c r="M242" s="43"/>
      <c r="N242" s="43"/>
      <c r="Q242" s="38" t="s">
        <v>226</v>
      </c>
      <c r="R242" s="158"/>
      <c r="S242" s="223">
        <f>D240+D241+D250+D252+D253+D268</f>
        <v>550</v>
      </c>
      <c r="T242" s="224">
        <f>S242*100/S247</f>
        <v>8.846710632137688</v>
      </c>
    </row>
    <row r="243" spans="2:20" ht="30" customHeight="1">
      <c r="B243" s="114" t="s">
        <v>29</v>
      </c>
      <c r="C243" s="273" t="s">
        <v>46</v>
      </c>
      <c r="D243" s="258"/>
      <c r="E243" s="42"/>
      <c r="F243" s="42"/>
      <c r="G243" s="42"/>
      <c r="H243" s="38"/>
      <c r="I243" s="38"/>
      <c r="J243" s="38"/>
      <c r="K243" s="38"/>
      <c r="L243" s="38"/>
      <c r="M243" s="38"/>
      <c r="N243" s="38"/>
      <c r="Q243" s="38" t="s">
        <v>154</v>
      </c>
      <c r="R243" s="158"/>
      <c r="S243" s="223">
        <f>0</f>
        <v>0</v>
      </c>
      <c r="T243" s="224">
        <f>S243*100/S247</f>
        <v>0</v>
      </c>
    </row>
    <row r="244" spans="2:20" ht="27.75" customHeight="1">
      <c r="B244" s="59" t="s">
        <v>30</v>
      </c>
      <c r="C244" s="45" t="s">
        <v>620</v>
      </c>
      <c r="D244" s="46">
        <v>1000</v>
      </c>
      <c r="E244" s="42" t="s">
        <v>237</v>
      </c>
      <c r="F244" s="42" t="s">
        <v>223</v>
      </c>
      <c r="G244" s="42" t="s">
        <v>114</v>
      </c>
      <c r="H244" s="83"/>
      <c r="I244" s="83"/>
      <c r="J244" s="43"/>
      <c r="K244" s="43"/>
      <c r="L244" s="43"/>
      <c r="M244" s="43"/>
      <c r="N244" s="43"/>
      <c r="Q244" s="158" t="s">
        <v>258</v>
      </c>
      <c r="R244" s="158"/>
      <c r="S244" s="223">
        <f>D242+D248+D251+D261+D262+D263+D265+D266</f>
        <v>3077</v>
      </c>
      <c r="T244" s="224">
        <f>S244*100/S247</f>
        <v>49.493324754704844</v>
      </c>
    </row>
    <row r="245" spans="2:20" ht="29.25" customHeight="1">
      <c r="B245" s="59" t="s">
        <v>31</v>
      </c>
      <c r="C245" s="45" t="s">
        <v>547</v>
      </c>
      <c r="D245" s="47">
        <v>500</v>
      </c>
      <c r="E245" s="42" t="s">
        <v>96</v>
      </c>
      <c r="F245" s="42" t="s">
        <v>223</v>
      </c>
      <c r="G245" s="42" t="s">
        <v>114</v>
      </c>
      <c r="H245" s="83"/>
      <c r="I245" s="83"/>
      <c r="J245" s="43"/>
      <c r="K245" s="43"/>
      <c r="L245" s="43"/>
      <c r="M245" s="43"/>
      <c r="N245" s="43"/>
      <c r="Q245" s="158" t="s">
        <v>772</v>
      </c>
      <c r="R245" s="158"/>
      <c r="S245" s="223">
        <f>D244+D255+D256+D257+D258+D269+D270</f>
        <v>1910</v>
      </c>
      <c r="T245" s="224">
        <f>S245*100/S247</f>
        <v>30.722213286150875</v>
      </c>
    </row>
    <row r="246" spans="2:20" ht="24" customHeight="1">
      <c r="B246" s="114" t="s">
        <v>33</v>
      </c>
      <c r="C246" s="273" t="s">
        <v>248</v>
      </c>
      <c r="D246" s="258"/>
      <c r="E246" s="42"/>
      <c r="F246" s="42"/>
      <c r="G246" s="42"/>
      <c r="H246" s="38"/>
      <c r="I246" s="38"/>
      <c r="J246" s="38"/>
      <c r="K246" s="38"/>
      <c r="L246" s="38"/>
      <c r="M246" s="38"/>
      <c r="N246" s="38"/>
      <c r="Q246" s="38" t="s">
        <v>155</v>
      </c>
      <c r="R246" s="158"/>
      <c r="S246" s="223">
        <f>D245+D247</f>
        <v>680</v>
      </c>
      <c r="T246" s="224">
        <f>S246*100/S247</f>
        <v>10.937751327006595</v>
      </c>
    </row>
    <row r="247" spans="2:20" ht="27" customHeight="1">
      <c r="B247" s="59" t="s">
        <v>34</v>
      </c>
      <c r="C247" s="195" t="s">
        <v>113</v>
      </c>
      <c r="D247" s="47">
        <v>180</v>
      </c>
      <c r="E247" s="191" t="s">
        <v>96</v>
      </c>
      <c r="F247" s="191" t="s">
        <v>223</v>
      </c>
      <c r="G247" s="191" t="s">
        <v>278</v>
      </c>
      <c r="H247" s="38"/>
      <c r="I247" s="38"/>
      <c r="J247" s="47"/>
      <c r="K247" s="47"/>
      <c r="L247" s="43"/>
      <c r="M247" s="43"/>
      <c r="N247" s="43"/>
      <c r="Q247" s="228" t="s">
        <v>775</v>
      </c>
      <c r="R247" s="229"/>
      <c r="S247" s="226">
        <f>SUM(S242:S246)</f>
        <v>6217</v>
      </c>
      <c r="T247" s="227">
        <f>SUM(T242:T246)</f>
        <v>100</v>
      </c>
    </row>
    <row r="248" spans="2:14" ht="42" customHeight="1">
      <c r="B248" s="59" t="s">
        <v>35</v>
      </c>
      <c r="C248" s="195" t="s">
        <v>48</v>
      </c>
      <c r="D248" s="46">
        <v>2000</v>
      </c>
      <c r="E248" s="191" t="s">
        <v>250</v>
      </c>
      <c r="F248" s="191" t="s">
        <v>270</v>
      </c>
      <c r="G248" s="191" t="s">
        <v>223</v>
      </c>
      <c r="H248" s="38"/>
      <c r="I248" s="38"/>
      <c r="J248" s="47"/>
      <c r="K248" s="47"/>
      <c r="L248" s="43"/>
      <c r="M248" s="43"/>
      <c r="N248" s="43"/>
    </row>
    <row r="249" spans="2:14" ht="27.75" customHeight="1">
      <c r="B249" s="114" t="s">
        <v>36</v>
      </c>
      <c r="C249" s="273" t="s">
        <v>142</v>
      </c>
      <c r="D249" s="258"/>
      <c r="E249" s="42"/>
      <c r="F249" s="42"/>
      <c r="G249" s="42"/>
      <c r="H249" s="38"/>
      <c r="I249" s="38"/>
      <c r="J249" s="38"/>
      <c r="K249" s="38"/>
      <c r="L249" s="38"/>
      <c r="M249" s="38"/>
      <c r="N249" s="38"/>
    </row>
    <row r="250" spans="2:14" ht="26.25" customHeight="1">
      <c r="B250" s="59" t="s">
        <v>37</v>
      </c>
      <c r="C250" s="45" t="s">
        <v>143</v>
      </c>
      <c r="D250" s="47">
        <v>100</v>
      </c>
      <c r="E250" s="42" t="s">
        <v>250</v>
      </c>
      <c r="F250" s="42" t="s">
        <v>270</v>
      </c>
      <c r="G250" s="42" t="s">
        <v>223</v>
      </c>
      <c r="H250" s="47"/>
      <c r="I250" s="47"/>
      <c r="J250" s="43"/>
      <c r="K250" s="43"/>
      <c r="L250" s="43"/>
      <c r="M250" s="43"/>
      <c r="N250" s="43"/>
    </row>
    <row r="251" spans="2:14" ht="36.75" customHeight="1">
      <c r="B251" s="59" t="s">
        <v>38</v>
      </c>
      <c r="C251" s="45" t="s">
        <v>249</v>
      </c>
      <c r="D251" s="47">
        <v>100</v>
      </c>
      <c r="E251" s="42" t="s">
        <v>250</v>
      </c>
      <c r="F251" s="42" t="s">
        <v>270</v>
      </c>
      <c r="G251" s="42" t="s">
        <v>223</v>
      </c>
      <c r="H251" s="47"/>
      <c r="I251" s="47"/>
      <c r="J251" s="43"/>
      <c r="K251" s="43"/>
      <c r="L251" s="43"/>
      <c r="M251" s="43"/>
      <c r="N251" s="43"/>
    </row>
    <row r="252" spans="2:14" ht="26.25" customHeight="1">
      <c r="B252" s="59" t="s">
        <v>39</v>
      </c>
      <c r="C252" s="45" t="s">
        <v>548</v>
      </c>
      <c r="D252" s="47">
        <v>300</v>
      </c>
      <c r="E252" s="42" t="s">
        <v>250</v>
      </c>
      <c r="F252" s="42" t="s">
        <v>270</v>
      </c>
      <c r="G252" s="42" t="s">
        <v>114</v>
      </c>
      <c r="H252" s="160"/>
      <c r="I252" s="160"/>
      <c r="J252" s="43"/>
      <c r="K252" s="43"/>
      <c r="L252" s="43"/>
      <c r="M252" s="43"/>
      <c r="N252" s="43"/>
    </row>
    <row r="253" spans="2:14" ht="25.5" customHeight="1">
      <c r="B253" s="59" t="s">
        <v>40</v>
      </c>
      <c r="C253" s="45" t="s">
        <v>672</v>
      </c>
      <c r="D253" s="47">
        <v>30</v>
      </c>
      <c r="E253" s="42" t="s">
        <v>250</v>
      </c>
      <c r="F253" s="42" t="s">
        <v>270</v>
      </c>
      <c r="G253" s="42" t="s">
        <v>230</v>
      </c>
      <c r="H253" s="47"/>
      <c r="I253" s="47"/>
      <c r="J253" s="43"/>
      <c r="K253" s="43"/>
      <c r="L253" s="43"/>
      <c r="M253" s="43"/>
      <c r="N253" s="43"/>
    </row>
    <row r="254" spans="2:14" ht="25.5" customHeight="1">
      <c r="B254" s="114" t="s">
        <v>41</v>
      </c>
      <c r="C254" s="273" t="s">
        <v>251</v>
      </c>
      <c r="D254" s="258"/>
      <c r="E254" s="42"/>
      <c r="F254" s="42"/>
      <c r="G254" s="42"/>
      <c r="H254" s="47"/>
      <c r="I254" s="47"/>
      <c r="J254" s="47"/>
      <c r="K254" s="47"/>
      <c r="L254" s="47"/>
      <c r="M254" s="47"/>
      <c r="N254" s="47"/>
    </row>
    <row r="255" spans="2:14" ht="25.5" customHeight="1">
      <c r="B255" s="59" t="s">
        <v>42</v>
      </c>
      <c r="C255" s="45" t="s">
        <v>621</v>
      </c>
      <c r="D255" s="47">
        <v>50</v>
      </c>
      <c r="E255" s="42" t="s">
        <v>94</v>
      </c>
      <c r="F255" s="42" t="s">
        <v>270</v>
      </c>
      <c r="G255" s="42" t="s">
        <v>223</v>
      </c>
      <c r="H255" s="83"/>
      <c r="I255" s="83"/>
      <c r="J255" s="43"/>
      <c r="K255" s="43"/>
      <c r="L255" s="43"/>
      <c r="M255" s="43"/>
      <c r="N255" s="43"/>
    </row>
    <row r="256" spans="2:14" ht="26.25" customHeight="1">
      <c r="B256" s="59" t="s">
        <v>43</v>
      </c>
      <c r="C256" s="45" t="s">
        <v>549</v>
      </c>
      <c r="D256" s="47">
        <v>10</v>
      </c>
      <c r="E256" s="42" t="s">
        <v>94</v>
      </c>
      <c r="F256" s="42" t="s">
        <v>270</v>
      </c>
      <c r="G256" s="42" t="s">
        <v>223</v>
      </c>
      <c r="H256" s="83"/>
      <c r="I256" s="83"/>
      <c r="J256" s="43"/>
      <c r="K256" s="43"/>
      <c r="L256" s="43"/>
      <c r="M256" s="43"/>
      <c r="N256" s="43"/>
    </row>
    <row r="257" spans="2:14" ht="30" customHeight="1">
      <c r="B257" s="59" t="s">
        <v>44</v>
      </c>
      <c r="C257" s="45" t="s">
        <v>144</v>
      </c>
      <c r="D257" s="47">
        <v>70</v>
      </c>
      <c r="E257" s="42" t="s">
        <v>237</v>
      </c>
      <c r="F257" s="42" t="s">
        <v>223</v>
      </c>
      <c r="G257" s="42" t="s">
        <v>278</v>
      </c>
      <c r="H257" s="83"/>
      <c r="I257" s="83"/>
      <c r="J257" s="43"/>
      <c r="K257" s="43"/>
      <c r="L257" s="43"/>
      <c r="M257" s="43"/>
      <c r="N257" s="43"/>
    </row>
    <row r="258" spans="2:14" ht="21.75" customHeight="1">
      <c r="B258" s="59" t="s">
        <v>47</v>
      </c>
      <c r="C258" s="45" t="s">
        <v>145</v>
      </c>
      <c r="D258" s="47">
        <v>30</v>
      </c>
      <c r="E258" s="42" t="s">
        <v>94</v>
      </c>
      <c r="F258" s="42" t="s">
        <v>270</v>
      </c>
      <c r="G258" s="42" t="s">
        <v>223</v>
      </c>
      <c r="H258" s="83"/>
      <c r="I258" s="83"/>
      <c r="J258" s="43"/>
      <c r="K258" s="43"/>
      <c r="L258" s="43"/>
      <c r="M258" s="43"/>
      <c r="N258" s="43"/>
    </row>
    <row r="259" spans="2:14" ht="28.5" customHeight="1">
      <c r="B259" s="58" t="s">
        <v>50</v>
      </c>
      <c r="C259" s="245" t="s">
        <v>550</v>
      </c>
      <c r="D259" s="270"/>
      <c r="E259" s="258"/>
      <c r="F259" s="42"/>
      <c r="G259" s="42"/>
      <c r="H259" s="47"/>
      <c r="I259" s="47"/>
      <c r="J259" s="47"/>
      <c r="K259" s="47"/>
      <c r="L259" s="47"/>
      <c r="M259" s="47"/>
      <c r="N259" s="47"/>
    </row>
    <row r="260" spans="2:20" ht="26.25" customHeight="1">
      <c r="B260" s="114" t="s">
        <v>51</v>
      </c>
      <c r="C260" s="299" t="s">
        <v>52</v>
      </c>
      <c r="D260" s="300"/>
      <c r="E260" s="47"/>
      <c r="F260" s="42"/>
      <c r="G260" s="42"/>
      <c r="H260" s="47"/>
      <c r="I260" s="47"/>
      <c r="J260" s="47"/>
      <c r="K260" s="47"/>
      <c r="L260" s="47"/>
      <c r="M260" s="47"/>
      <c r="N260" s="47"/>
      <c r="Q260" s="222" t="s">
        <v>190</v>
      </c>
      <c r="S260" t="s">
        <v>190</v>
      </c>
      <c r="T260" s="80" t="s">
        <v>190</v>
      </c>
    </row>
    <row r="261" spans="2:20" ht="27" customHeight="1">
      <c r="B261" s="59" t="s">
        <v>55</v>
      </c>
      <c r="C261" s="45" t="s">
        <v>61</v>
      </c>
      <c r="D261" s="47">
        <v>7</v>
      </c>
      <c r="E261" s="45" t="s">
        <v>228</v>
      </c>
      <c r="F261" s="42" t="s">
        <v>270</v>
      </c>
      <c r="G261" s="42" t="s">
        <v>223</v>
      </c>
      <c r="H261" s="47"/>
      <c r="I261" s="43"/>
      <c r="J261" s="43"/>
      <c r="K261" s="160"/>
      <c r="L261" s="160"/>
      <c r="M261" s="160"/>
      <c r="N261" s="160"/>
      <c r="Q261" s="222" t="s">
        <v>190</v>
      </c>
      <c r="S261" s="79" t="s">
        <v>190</v>
      </c>
      <c r="T261" s="80" t="s">
        <v>190</v>
      </c>
    </row>
    <row r="262" spans="2:20" ht="27.75" customHeight="1">
      <c r="B262" s="59" t="s">
        <v>53</v>
      </c>
      <c r="C262" s="45" t="s">
        <v>622</v>
      </c>
      <c r="D262" s="47">
        <v>5</v>
      </c>
      <c r="E262" s="45" t="s">
        <v>228</v>
      </c>
      <c r="F262" s="42" t="s">
        <v>270</v>
      </c>
      <c r="G262" s="42" t="s">
        <v>223</v>
      </c>
      <c r="H262" s="47"/>
      <c r="I262" s="43"/>
      <c r="J262" s="43"/>
      <c r="K262" s="160"/>
      <c r="L262" s="160"/>
      <c r="M262" s="160"/>
      <c r="N262" s="160"/>
      <c r="Q262" s="222" t="s">
        <v>190</v>
      </c>
      <c r="S262" s="79" t="s">
        <v>782</v>
      </c>
      <c r="T262" s="80" t="s">
        <v>190</v>
      </c>
    </row>
    <row r="263" spans="2:20" ht="27" customHeight="1">
      <c r="B263" s="59" t="s">
        <v>551</v>
      </c>
      <c r="C263" s="45" t="s">
        <v>146</v>
      </c>
      <c r="D263" s="47">
        <v>5</v>
      </c>
      <c r="E263" s="45" t="s">
        <v>228</v>
      </c>
      <c r="F263" s="42" t="s">
        <v>270</v>
      </c>
      <c r="G263" s="42" t="s">
        <v>223</v>
      </c>
      <c r="H263" s="47"/>
      <c r="I263" s="43"/>
      <c r="J263" s="43"/>
      <c r="K263" s="160"/>
      <c r="L263" s="160"/>
      <c r="M263" s="160"/>
      <c r="N263" s="160"/>
      <c r="Q263" s="222" t="s">
        <v>190</v>
      </c>
      <c r="S263" s="79" t="s">
        <v>190</v>
      </c>
      <c r="T263" s="80" t="s">
        <v>190</v>
      </c>
    </row>
    <row r="264" spans="2:20" ht="27" customHeight="1">
      <c r="B264" s="114" t="s">
        <v>54</v>
      </c>
      <c r="C264" s="273" t="s">
        <v>57</v>
      </c>
      <c r="D264" s="258"/>
      <c r="E264" s="42"/>
      <c r="F264" s="42"/>
      <c r="G264" s="42"/>
      <c r="H264" s="47"/>
      <c r="I264" s="47"/>
      <c r="J264" s="47"/>
      <c r="K264" s="47"/>
      <c r="L264" s="47"/>
      <c r="M264" s="47"/>
      <c r="N264" s="47"/>
      <c r="Q264" t="s">
        <v>190</v>
      </c>
      <c r="S264" s="79" t="s">
        <v>190</v>
      </c>
      <c r="T264" s="80" t="s">
        <v>190</v>
      </c>
    </row>
    <row r="265" spans="2:20" ht="24">
      <c r="B265" s="59" t="s">
        <v>55</v>
      </c>
      <c r="C265" s="40" t="s">
        <v>147</v>
      </c>
      <c r="D265" s="41">
        <v>80</v>
      </c>
      <c r="E265" s="42" t="s">
        <v>552</v>
      </c>
      <c r="F265" s="42" t="s">
        <v>270</v>
      </c>
      <c r="G265" s="42" t="s">
        <v>223</v>
      </c>
      <c r="H265" s="160"/>
      <c r="I265" s="43"/>
      <c r="J265" s="43"/>
      <c r="K265" s="43"/>
      <c r="L265" s="43"/>
      <c r="M265" s="43"/>
      <c r="N265" s="43"/>
      <c r="Q265" t="s">
        <v>190</v>
      </c>
      <c r="S265" s="79" t="s">
        <v>190</v>
      </c>
      <c r="T265" s="80" t="s">
        <v>190</v>
      </c>
    </row>
    <row r="266" spans="2:20" ht="24">
      <c r="B266" s="59" t="s">
        <v>56</v>
      </c>
      <c r="C266" s="40" t="s">
        <v>553</v>
      </c>
      <c r="D266" s="41">
        <v>80</v>
      </c>
      <c r="E266" s="42" t="s">
        <v>552</v>
      </c>
      <c r="F266" s="42" t="s">
        <v>270</v>
      </c>
      <c r="G266" s="42" t="s">
        <v>223</v>
      </c>
      <c r="H266" s="160"/>
      <c r="I266" s="43"/>
      <c r="J266" s="43"/>
      <c r="K266" s="43"/>
      <c r="L266" s="43"/>
      <c r="M266" s="43"/>
      <c r="N266" s="43"/>
      <c r="S266" s="79"/>
      <c r="T266" s="80"/>
    </row>
    <row r="267" spans="2:20" ht="26.25" customHeight="1">
      <c r="B267" s="114" t="s">
        <v>58</v>
      </c>
      <c r="C267" s="273" t="s">
        <v>59</v>
      </c>
      <c r="D267" s="258"/>
      <c r="E267" s="42"/>
      <c r="F267" s="42"/>
      <c r="G267" s="42"/>
      <c r="H267" s="47"/>
      <c r="I267" s="47"/>
      <c r="J267" s="47"/>
      <c r="K267" s="47"/>
      <c r="L267" s="47"/>
      <c r="M267" s="47"/>
      <c r="N267" s="47"/>
      <c r="S267" s="79"/>
      <c r="T267" s="80"/>
    </row>
    <row r="268" spans="2:20" ht="36">
      <c r="B268" s="47" t="s">
        <v>60</v>
      </c>
      <c r="C268" s="45" t="s">
        <v>554</v>
      </c>
      <c r="D268" s="47">
        <v>20</v>
      </c>
      <c r="E268" s="42" t="s">
        <v>226</v>
      </c>
      <c r="F268" s="42" t="s">
        <v>270</v>
      </c>
      <c r="G268" s="42" t="s">
        <v>557</v>
      </c>
      <c r="H268" s="43"/>
      <c r="I268" s="43"/>
      <c r="J268" s="43"/>
      <c r="K268" s="43"/>
      <c r="L268" s="43"/>
      <c r="M268" s="43"/>
      <c r="N268" s="43"/>
      <c r="Q268" t="s">
        <v>190</v>
      </c>
      <c r="S268" s="79" t="s">
        <v>190</v>
      </c>
      <c r="T268" s="80" t="s">
        <v>190</v>
      </c>
    </row>
    <row r="269" spans="2:14" ht="24" customHeight="1">
      <c r="B269" s="47" t="s">
        <v>116</v>
      </c>
      <c r="C269" s="45" t="s">
        <v>558</v>
      </c>
      <c r="D269" s="47">
        <v>350</v>
      </c>
      <c r="E269" s="161" t="s">
        <v>556</v>
      </c>
      <c r="F269" s="42" t="s">
        <v>270</v>
      </c>
      <c r="G269" s="42" t="s">
        <v>557</v>
      </c>
      <c r="H269" s="43"/>
      <c r="I269" s="43"/>
      <c r="J269" s="43"/>
      <c r="K269" s="43"/>
      <c r="L269" s="43"/>
      <c r="M269" s="43"/>
      <c r="N269" s="43"/>
    </row>
    <row r="270" spans="2:14" ht="36.75" customHeight="1">
      <c r="B270" s="47" t="s">
        <v>555</v>
      </c>
      <c r="C270" s="45" t="s">
        <v>639</v>
      </c>
      <c r="D270" s="41">
        <v>400</v>
      </c>
      <c r="E270" s="161" t="s">
        <v>556</v>
      </c>
      <c r="F270" s="42" t="s">
        <v>270</v>
      </c>
      <c r="G270" s="42" t="s">
        <v>557</v>
      </c>
      <c r="H270" s="43"/>
      <c r="I270" s="43"/>
      <c r="J270" s="47"/>
      <c r="K270" s="47"/>
      <c r="L270" s="47"/>
      <c r="M270" s="47"/>
      <c r="N270" s="47"/>
    </row>
    <row r="271" spans="2:14" ht="27" customHeight="1">
      <c r="B271" s="64"/>
      <c r="C271" s="74" t="s">
        <v>49</v>
      </c>
      <c r="D271" s="75">
        <f>SUM(D240:D270)</f>
        <v>6217</v>
      </c>
      <c r="E271" s="64"/>
      <c r="F271" s="64"/>
      <c r="G271" s="64"/>
      <c r="H271" s="38"/>
      <c r="I271" s="38"/>
      <c r="J271" s="38"/>
      <c r="K271" s="38"/>
      <c r="L271" s="38"/>
      <c r="M271" s="38"/>
      <c r="N271" s="38"/>
    </row>
    <row r="272" spans="2:14" ht="14.25">
      <c r="B272" s="38"/>
      <c r="C272" s="40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</row>
    <row r="273" spans="2:14" ht="15.75">
      <c r="B273" s="239" t="s">
        <v>785</v>
      </c>
      <c r="C273" s="240"/>
      <c r="D273" s="240"/>
      <c r="E273" s="240"/>
      <c r="F273" s="240"/>
      <c r="G273" s="241"/>
      <c r="H273" s="38"/>
      <c r="I273" s="38"/>
      <c r="J273" s="38"/>
      <c r="K273" s="38"/>
      <c r="L273" s="38"/>
      <c r="M273" s="38"/>
      <c r="N273" s="38"/>
    </row>
    <row r="274" spans="2:15" ht="30.75" customHeight="1">
      <c r="B274" s="143" t="s">
        <v>62</v>
      </c>
      <c r="C274" s="289" t="s">
        <v>767</v>
      </c>
      <c r="D274" s="290"/>
      <c r="E274" s="291"/>
      <c r="F274" s="38"/>
      <c r="G274" s="38"/>
      <c r="H274" s="38"/>
      <c r="I274" s="38"/>
      <c r="J274" s="38"/>
      <c r="K274" s="38"/>
      <c r="L274" s="38"/>
      <c r="M274" s="38"/>
      <c r="N274" s="38"/>
      <c r="O274" s="79" t="s">
        <v>190</v>
      </c>
    </row>
    <row r="275" spans="2:14" ht="30.75" customHeight="1">
      <c r="B275" s="116" t="s">
        <v>63</v>
      </c>
      <c r="C275" s="244" t="s">
        <v>559</v>
      </c>
      <c r="D275" s="258"/>
      <c r="E275" s="42"/>
      <c r="F275" s="42"/>
      <c r="G275" s="42"/>
      <c r="H275" s="38"/>
      <c r="I275" s="38"/>
      <c r="J275" s="38"/>
      <c r="K275" s="38"/>
      <c r="L275" s="38"/>
      <c r="M275" s="38"/>
      <c r="N275" s="38"/>
    </row>
    <row r="276" spans="2:14" ht="26.25" customHeight="1">
      <c r="B276" s="60" t="s">
        <v>218</v>
      </c>
      <c r="C276" s="40" t="s">
        <v>566</v>
      </c>
      <c r="D276" s="41">
        <v>70</v>
      </c>
      <c r="E276" s="42" t="s">
        <v>560</v>
      </c>
      <c r="F276" s="42" t="s">
        <v>623</v>
      </c>
      <c r="G276" s="42" t="s">
        <v>280</v>
      </c>
      <c r="H276" s="47"/>
      <c r="I276" s="43"/>
      <c r="J276" s="43"/>
      <c r="K276" s="43"/>
      <c r="L276" s="43"/>
      <c r="M276" s="43"/>
      <c r="N276" s="43"/>
    </row>
    <row r="277" spans="2:20" ht="27" customHeight="1">
      <c r="B277" s="60" t="s">
        <v>219</v>
      </c>
      <c r="C277" s="40" t="s">
        <v>148</v>
      </c>
      <c r="D277" s="41">
        <v>50</v>
      </c>
      <c r="E277" s="42" t="s">
        <v>560</v>
      </c>
      <c r="F277" s="42" t="s">
        <v>270</v>
      </c>
      <c r="G277" s="42" t="s">
        <v>561</v>
      </c>
      <c r="H277" s="47"/>
      <c r="I277" s="43"/>
      <c r="J277" s="43"/>
      <c r="K277" s="43"/>
      <c r="L277" s="43"/>
      <c r="M277" s="43"/>
      <c r="N277" s="43"/>
      <c r="Q277" s="333"/>
      <c r="R277" s="334"/>
      <c r="S277" s="225" t="s">
        <v>773</v>
      </c>
      <c r="T277" s="225" t="s">
        <v>774</v>
      </c>
    </row>
    <row r="278" spans="2:20" ht="24">
      <c r="B278" s="60" t="s">
        <v>220</v>
      </c>
      <c r="C278" s="194" t="s">
        <v>654</v>
      </c>
      <c r="D278" s="83">
        <v>15</v>
      </c>
      <c r="E278" s="42" t="s">
        <v>404</v>
      </c>
      <c r="F278" s="42" t="s">
        <v>270</v>
      </c>
      <c r="G278" s="40" t="s">
        <v>230</v>
      </c>
      <c r="H278" s="1"/>
      <c r="I278" s="43"/>
      <c r="J278" s="43"/>
      <c r="K278" s="43"/>
      <c r="L278" s="43"/>
      <c r="M278" s="43"/>
      <c r="N278" s="43"/>
      <c r="Q278" s="38" t="s">
        <v>226</v>
      </c>
      <c r="R278" s="158"/>
      <c r="S278" s="223">
        <v>0</v>
      </c>
      <c r="T278" s="224">
        <f>S278*100/S283</f>
        <v>0</v>
      </c>
    </row>
    <row r="279" spans="2:20" ht="28.5" customHeight="1">
      <c r="B279" s="116" t="s">
        <v>221</v>
      </c>
      <c r="C279" s="244" t="s">
        <v>64</v>
      </c>
      <c r="D279" s="258"/>
      <c r="E279" s="42"/>
      <c r="F279" s="42"/>
      <c r="G279" s="42"/>
      <c r="H279" s="47"/>
      <c r="I279" s="47"/>
      <c r="J279" s="47"/>
      <c r="K279" s="47"/>
      <c r="L279" s="47"/>
      <c r="M279" s="47"/>
      <c r="N279" s="47"/>
      <c r="Q279" s="38" t="s">
        <v>154</v>
      </c>
      <c r="R279" s="158"/>
      <c r="S279" s="223">
        <v>0</v>
      </c>
      <c r="T279" s="224">
        <f>S279*100/S283</f>
        <v>0</v>
      </c>
    </row>
    <row r="280" spans="2:20" ht="36">
      <c r="B280" s="60" t="s">
        <v>222</v>
      </c>
      <c r="C280" s="154" t="s">
        <v>764</v>
      </c>
      <c r="D280" s="41">
        <v>70</v>
      </c>
      <c r="E280" s="42" t="s">
        <v>673</v>
      </c>
      <c r="F280" s="42" t="s">
        <v>270</v>
      </c>
      <c r="G280" s="42" t="s">
        <v>230</v>
      </c>
      <c r="H280" s="47"/>
      <c r="I280" s="43"/>
      <c r="J280" s="43"/>
      <c r="K280" s="43"/>
      <c r="L280" s="47"/>
      <c r="M280" s="47"/>
      <c r="N280" s="47"/>
      <c r="Q280" s="158" t="s">
        <v>258</v>
      </c>
      <c r="R280" s="158"/>
      <c r="S280" s="223">
        <f>D280+D281+D282+D283</f>
        <v>350</v>
      </c>
      <c r="T280" s="224">
        <f>S280*100/S283</f>
        <v>72.16494845360825</v>
      </c>
    </row>
    <row r="281" spans="2:20" ht="27" customHeight="1">
      <c r="B281" s="60" t="s">
        <v>66</v>
      </c>
      <c r="C281" s="40" t="s">
        <v>564</v>
      </c>
      <c r="D281" s="41">
        <v>120</v>
      </c>
      <c r="E281" s="42" t="s">
        <v>565</v>
      </c>
      <c r="F281" s="42" t="s">
        <v>624</v>
      </c>
      <c r="G281" s="42" t="s">
        <v>270</v>
      </c>
      <c r="H281" s="47"/>
      <c r="I281" s="43"/>
      <c r="J281" s="43"/>
      <c r="K281" s="43"/>
      <c r="L281" s="43"/>
      <c r="M281" s="43"/>
      <c r="N281" s="43"/>
      <c r="Q281" s="158" t="s">
        <v>772</v>
      </c>
      <c r="R281" s="158"/>
      <c r="S281" s="223">
        <f>D276+D277+D278</f>
        <v>135</v>
      </c>
      <c r="T281" s="224">
        <f>S281*100/S283</f>
        <v>27.835051546391753</v>
      </c>
    </row>
    <row r="282" spans="2:20" ht="24">
      <c r="B282" s="60" t="s">
        <v>563</v>
      </c>
      <c r="C282" s="40" t="s">
        <v>562</v>
      </c>
      <c r="D282" s="41">
        <v>110</v>
      </c>
      <c r="E282" s="42" t="s">
        <v>67</v>
      </c>
      <c r="F282" s="42" t="s">
        <v>624</v>
      </c>
      <c r="G282" s="42" t="s">
        <v>270</v>
      </c>
      <c r="H282" s="47"/>
      <c r="I282" s="43"/>
      <c r="J282" s="43"/>
      <c r="K282" s="43"/>
      <c r="L282" s="43"/>
      <c r="M282" s="43"/>
      <c r="N282" s="43"/>
      <c r="Q282" s="38" t="s">
        <v>155</v>
      </c>
      <c r="R282" s="158"/>
      <c r="S282" s="223">
        <v>0</v>
      </c>
      <c r="T282" s="224">
        <f>S282*100/S283</f>
        <v>0</v>
      </c>
    </row>
    <row r="283" spans="2:20" ht="39" customHeight="1">
      <c r="B283" s="60" t="s">
        <v>763</v>
      </c>
      <c r="C283" s="40" t="s">
        <v>762</v>
      </c>
      <c r="D283" s="41">
        <v>50</v>
      </c>
      <c r="E283" s="42" t="s">
        <v>65</v>
      </c>
      <c r="F283" s="42" t="s">
        <v>252</v>
      </c>
      <c r="G283" s="42" t="s">
        <v>270</v>
      </c>
      <c r="H283" s="47"/>
      <c r="I283" s="43"/>
      <c r="J283" s="43"/>
      <c r="K283" s="43"/>
      <c r="L283" s="43"/>
      <c r="M283" s="43"/>
      <c r="N283" s="43"/>
      <c r="Q283" s="228" t="s">
        <v>775</v>
      </c>
      <c r="R283" s="229"/>
      <c r="S283" s="226">
        <f>SUM(S278:S282)</f>
        <v>485</v>
      </c>
      <c r="T283" s="227">
        <f>SUM(T278:T282)</f>
        <v>100</v>
      </c>
    </row>
    <row r="284" spans="2:14" ht="24.75" customHeight="1">
      <c r="B284" s="61"/>
      <c r="C284" s="76" t="s">
        <v>68</v>
      </c>
      <c r="D284" s="77">
        <f>SUM(D276:D283)</f>
        <v>485</v>
      </c>
      <c r="E284" s="61"/>
      <c r="F284" s="61"/>
      <c r="G284" s="61"/>
      <c r="H284" s="38"/>
      <c r="I284" s="38"/>
      <c r="J284" s="38"/>
      <c r="K284" s="38"/>
      <c r="L284" s="38"/>
      <c r="M284" s="38"/>
      <c r="N284" s="38"/>
    </row>
    <row r="285" spans="2:14" ht="14.25">
      <c r="B285" s="38"/>
      <c r="C285" s="40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2:14" ht="26.25" customHeight="1">
      <c r="B286" s="277" t="s">
        <v>567</v>
      </c>
      <c r="C286" s="292"/>
      <c r="D286" s="292"/>
      <c r="E286" s="292"/>
      <c r="F286" s="292"/>
      <c r="G286" s="292"/>
      <c r="H286" s="292"/>
      <c r="I286" s="292"/>
      <c r="J286" s="292"/>
      <c r="K286" s="292"/>
      <c r="L286" s="292"/>
      <c r="M286" s="292"/>
      <c r="N286" s="293"/>
    </row>
    <row r="287" spans="2:14" ht="39" customHeight="1">
      <c r="B287" s="277" t="s">
        <v>568</v>
      </c>
      <c r="C287" s="246"/>
      <c r="D287" s="246"/>
      <c r="E287" s="246"/>
      <c r="F287" s="246"/>
      <c r="G287" s="247"/>
      <c r="H287" s="38"/>
      <c r="I287" s="38"/>
      <c r="J287" s="38"/>
      <c r="K287" s="38"/>
      <c r="L287" s="38"/>
      <c r="M287" s="38"/>
      <c r="N287" s="38"/>
    </row>
    <row r="288" spans="2:14" ht="14.25">
      <c r="B288" s="185" t="s">
        <v>573</v>
      </c>
      <c r="C288" s="274" t="s">
        <v>72</v>
      </c>
      <c r="D288" s="275"/>
      <c r="E288" s="276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2:15" ht="27.75" customHeight="1">
      <c r="B289" s="87" t="s">
        <v>70</v>
      </c>
      <c r="C289" s="257" t="s">
        <v>72</v>
      </c>
      <c r="D289" s="265"/>
      <c r="E289" s="42"/>
      <c r="F289" s="42"/>
      <c r="G289" s="42"/>
      <c r="H289" s="38"/>
      <c r="I289" s="38"/>
      <c r="J289" s="38"/>
      <c r="K289" s="38"/>
      <c r="L289" s="38"/>
      <c r="M289" s="38"/>
      <c r="N289" s="38"/>
      <c r="O289" s="79" t="s">
        <v>190</v>
      </c>
    </row>
    <row r="290" spans="2:20" ht="54" customHeight="1">
      <c r="B290" s="39" t="s">
        <v>71</v>
      </c>
      <c r="C290" s="45" t="s">
        <v>149</v>
      </c>
      <c r="D290" s="41">
        <v>20</v>
      </c>
      <c r="E290" s="42" t="s">
        <v>253</v>
      </c>
      <c r="F290" s="42" t="s">
        <v>270</v>
      </c>
      <c r="G290" s="42"/>
      <c r="H290" s="38"/>
      <c r="I290" s="38"/>
      <c r="J290" s="43"/>
      <c r="K290" s="43"/>
      <c r="L290" s="43"/>
      <c r="M290" s="38"/>
      <c r="N290" s="38"/>
      <c r="Q290" s="333"/>
      <c r="R290" s="334"/>
      <c r="S290" s="225" t="s">
        <v>773</v>
      </c>
      <c r="T290" s="225" t="s">
        <v>774</v>
      </c>
    </row>
    <row r="291" spans="2:20" ht="36" customHeight="1">
      <c r="B291" s="39" t="s">
        <v>569</v>
      </c>
      <c r="C291" s="154" t="s">
        <v>674</v>
      </c>
      <c r="D291" s="1">
        <v>500</v>
      </c>
      <c r="E291" s="42" t="s">
        <v>226</v>
      </c>
      <c r="F291" s="42" t="s">
        <v>270</v>
      </c>
      <c r="G291" s="42"/>
      <c r="H291" s="47"/>
      <c r="I291" s="43"/>
      <c r="J291" s="43"/>
      <c r="K291" s="47"/>
      <c r="L291" s="47"/>
      <c r="M291" s="47"/>
      <c r="N291" s="47"/>
      <c r="Q291" s="38" t="s">
        <v>226</v>
      </c>
      <c r="R291" s="158"/>
      <c r="S291" s="223">
        <f>D307+D291</f>
        <v>600</v>
      </c>
      <c r="T291" s="224">
        <f>S291*100/S296</f>
        <v>45.146726862302486</v>
      </c>
    </row>
    <row r="292" spans="2:20" ht="23.25" customHeight="1">
      <c r="B292" s="87" t="s">
        <v>73</v>
      </c>
      <c r="C292" s="257" t="s">
        <v>77</v>
      </c>
      <c r="D292" s="265"/>
      <c r="E292" s="42"/>
      <c r="F292" s="42" t="s">
        <v>270</v>
      </c>
      <c r="G292" s="42"/>
      <c r="H292" s="47"/>
      <c r="I292" s="47"/>
      <c r="J292" s="47"/>
      <c r="K292" s="47"/>
      <c r="L292" s="47"/>
      <c r="M292" s="47"/>
      <c r="N292" s="38"/>
      <c r="Q292" s="38" t="s">
        <v>154</v>
      </c>
      <c r="R292" s="158"/>
      <c r="S292" s="223">
        <v>0</v>
      </c>
      <c r="T292" s="224">
        <f>S292*100/S296</f>
        <v>0</v>
      </c>
    </row>
    <row r="293" spans="2:20" ht="51.75" customHeight="1">
      <c r="B293" s="39" t="s">
        <v>74</v>
      </c>
      <c r="C293" s="195" t="s">
        <v>720</v>
      </c>
      <c r="D293" s="41">
        <v>15</v>
      </c>
      <c r="E293" s="42" t="s">
        <v>253</v>
      </c>
      <c r="F293" s="42" t="s">
        <v>270</v>
      </c>
      <c r="G293" s="42" t="s">
        <v>89</v>
      </c>
      <c r="H293" s="43"/>
      <c r="I293" s="43"/>
      <c r="J293" s="43"/>
      <c r="K293" s="43"/>
      <c r="L293" s="43"/>
      <c r="M293" s="43"/>
      <c r="N293" s="43"/>
      <c r="Q293" s="158" t="s">
        <v>258</v>
      </c>
      <c r="R293" s="158"/>
      <c r="S293" s="223">
        <v>649</v>
      </c>
      <c r="T293" s="224">
        <f>S293*100/S296</f>
        <v>48.83370955605719</v>
      </c>
    </row>
    <row r="294" spans="2:20" ht="51" customHeight="1">
      <c r="B294" s="39" t="s">
        <v>75</v>
      </c>
      <c r="C294" s="195" t="s">
        <v>721</v>
      </c>
      <c r="D294" s="41">
        <v>250</v>
      </c>
      <c r="E294" s="42" t="s">
        <v>253</v>
      </c>
      <c r="F294" s="42" t="s">
        <v>270</v>
      </c>
      <c r="G294" s="42" t="s">
        <v>89</v>
      </c>
      <c r="H294" s="47"/>
      <c r="I294" s="47"/>
      <c r="J294" s="43"/>
      <c r="K294" s="43"/>
      <c r="L294" s="43"/>
      <c r="M294" s="47"/>
      <c r="N294" s="38"/>
      <c r="Q294" s="158" t="s">
        <v>772</v>
      </c>
      <c r="R294" s="158"/>
      <c r="S294" s="223">
        <f>D306</f>
        <v>80</v>
      </c>
      <c r="T294" s="224">
        <f>S294*100/S296</f>
        <v>6.019563581640331</v>
      </c>
    </row>
    <row r="295" spans="2:20" ht="56.25" customHeight="1">
      <c r="B295" s="39" t="s">
        <v>76</v>
      </c>
      <c r="C295" s="45" t="s">
        <v>737</v>
      </c>
      <c r="D295" s="118">
        <v>10</v>
      </c>
      <c r="E295" s="42" t="s">
        <v>253</v>
      </c>
      <c r="F295" s="42" t="s">
        <v>270</v>
      </c>
      <c r="G295" s="42" t="s">
        <v>89</v>
      </c>
      <c r="H295" s="38"/>
      <c r="I295" s="43"/>
      <c r="J295" s="43"/>
      <c r="K295" s="43"/>
      <c r="L295" s="43"/>
      <c r="M295" s="43"/>
      <c r="N295" s="43"/>
      <c r="Q295" s="38" t="s">
        <v>155</v>
      </c>
      <c r="R295" s="158"/>
      <c r="S295" s="223">
        <v>0</v>
      </c>
      <c r="T295" s="224">
        <f>S295*100/S296</f>
        <v>0</v>
      </c>
    </row>
    <row r="296" spans="2:20" ht="23.25" customHeight="1">
      <c r="B296" s="87" t="s">
        <v>78</v>
      </c>
      <c r="C296" s="271" t="s">
        <v>79</v>
      </c>
      <c r="D296" s="272"/>
      <c r="E296" s="42"/>
      <c r="F296" s="42" t="s">
        <v>190</v>
      </c>
      <c r="G296" s="42"/>
      <c r="H296" s="47"/>
      <c r="I296" s="47"/>
      <c r="J296" s="47"/>
      <c r="K296" s="47"/>
      <c r="L296" s="47"/>
      <c r="M296" s="47"/>
      <c r="N296" s="38"/>
      <c r="Q296" s="228" t="s">
        <v>775</v>
      </c>
      <c r="R296" s="229"/>
      <c r="S296" s="226">
        <f>SUM(S291:S295)</f>
        <v>1329</v>
      </c>
      <c r="T296" s="227">
        <f>SUM(T291:T295)</f>
        <v>100</v>
      </c>
    </row>
    <row r="297" spans="2:20" ht="54" customHeight="1">
      <c r="B297" s="39" t="s">
        <v>80</v>
      </c>
      <c r="C297" s="195" t="s">
        <v>722</v>
      </c>
      <c r="D297" s="41">
        <v>200</v>
      </c>
      <c r="E297" s="42" t="s">
        <v>253</v>
      </c>
      <c r="F297" s="42" t="s">
        <v>270</v>
      </c>
      <c r="G297" s="42"/>
      <c r="H297" s="47"/>
      <c r="I297" s="43"/>
      <c r="J297" s="43"/>
      <c r="K297" s="43"/>
      <c r="L297" s="47"/>
      <c r="M297" s="47"/>
      <c r="N297" s="38"/>
      <c r="Q297" s="222" t="s">
        <v>190</v>
      </c>
      <c r="S297" s="79" t="s">
        <v>190</v>
      </c>
      <c r="T297" s="80" t="s">
        <v>190</v>
      </c>
    </row>
    <row r="298" spans="2:20" ht="52.5" customHeight="1">
      <c r="B298" s="117" t="s">
        <v>81</v>
      </c>
      <c r="C298" s="194" t="s">
        <v>738</v>
      </c>
      <c r="D298" s="41">
        <v>100</v>
      </c>
      <c r="E298" s="42" t="s">
        <v>253</v>
      </c>
      <c r="F298" s="42" t="s">
        <v>270</v>
      </c>
      <c r="G298" s="42"/>
      <c r="H298" s="47"/>
      <c r="I298" s="43"/>
      <c r="J298" s="43"/>
      <c r="K298" s="43"/>
      <c r="L298" s="43"/>
      <c r="M298" s="43"/>
      <c r="N298" s="43"/>
      <c r="Q298" s="147"/>
      <c r="S298" s="79"/>
      <c r="T298" s="80"/>
    </row>
    <row r="299" spans="2:20" ht="25.5" customHeight="1">
      <c r="B299" s="185" t="s">
        <v>572</v>
      </c>
      <c r="C299" s="274" t="s">
        <v>570</v>
      </c>
      <c r="D299" s="275"/>
      <c r="E299" s="276"/>
      <c r="F299" s="38"/>
      <c r="G299" s="38"/>
      <c r="H299" s="38"/>
      <c r="I299" s="38"/>
      <c r="J299" s="38"/>
      <c r="K299" s="38"/>
      <c r="L299" s="38"/>
      <c r="M299" s="38"/>
      <c r="N299" s="38"/>
      <c r="Q299" s="222" t="s">
        <v>190</v>
      </c>
      <c r="T299" s="80"/>
    </row>
    <row r="300" spans="2:20" ht="27.75" customHeight="1">
      <c r="B300" s="87" t="s">
        <v>90</v>
      </c>
      <c r="C300" s="257" t="s">
        <v>770</v>
      </c>
      <c r="D300" s="258"/>
      <c r="E300" s="42"/>
      <c r="F300" s="42"/>
      <c r="G300" s="42"/>
      <c r="H300" s="47"/>
      <c r="I300" s="47"/>
      <c r="J300" s="47"/>
      <c r="K300" s="47"/>
      <c r="L300" s="47"/>
      <c r="M300" s="47"/>
      <c r="N300" s="38"/>
      <c r="Q300" s="147"/>
      <c r="T300" s="80"/>
    </row>
    <row r="301" spans="2:14" ht="53.25" customHeight="1">
      <c r="B301" s="39" t="s">
        <v>91</v>
      </c>
      <c r="C301" s="195" t="s">
        <v>650</v>
      </c>
      <c r="D301" s="46">
        <v>11</v>
      </c>
      <c r="E301" s="42" t="s">
        <v>253</v>
      </c>
      <c r="F301" s="42" t="s">
        <v>270</v>
      </c>
      <c r="G301" s="65"/>
      <c r="H301" s="43"/>
      <c r="I301" s="43"/>
      <c r="J301" s="43"/>
      <c r="K301" s="160"/>
      <c r="L301" s="160"/>
      <c r="M301" s="160"/>
      <c r="N301" s="160"/>
    </row>
    <row r="302" spans="2:14" ht="42" customHeight="1">
      <c r="B302" s="39" t="s">
        <v>92</v>
      </c>
      <c r="C302" s="211" t="s">
        <v>3</v>
      </c>
      <c r="D302" s="231">
        <v>6</v>
      </c>
      <c r="E302" s="232" t="s">
        <v>228</v>
      </c>
      <c r="F302" s="160" t="s">
        <v>270</v>
      </c>
      <c r="G302" s="160" t="s">
        <v>223</v>
      </c>
      <c r="H302" s="160"/>
      <c r="I302" s="43"/>
      <c r="J302" s="43"/>
      <c r="K302" s="160"/>
      <c r="L302" s="160"/>
      <c r="M302" s="160"/>
      <c r="N302" s="160"/>
    </row>
    <row r="303" spans="2:14" ht="42" customHeight="1">
      <c r="B303" s="39"/>
      <c r="C303" s="211" t="s">
        <v>2</v>
      </c>
      <c r="D303" s="231">
        <v>6</v>
      </c>
      <c r="E303" s="232" t="s">
        <v>228</v>
      </c>
      <c r="F303" s="160" t="s">
        <v>270</v>
      </c>
      <c r="G303" s="160" t="s">
        <v>223</v>
      </c>
      <c r="H303" s="160"/>
      <c r="I303" s="43"/>
      <c r="J303" s="43"/>
      <c r="K303" s="160"/>
      <c r="L303" s="160"/>
      <c r="M303" s="160"/>
      <c r="N303" s="160"/>
    </row>
    <row r="304" spans="2:14" ht="37.5" customHeight="1">
      <c r="B304" s="39" t="s">
        <v>93</v>
      </c>
      <c r="C304" s="205" t="s">
        <v>69</v>
      </c>
      <c r="D304" s="63">
        <v>6</v>
      </c>
      <c r="E304" s="62" t="s">
        <v>228</v>
      </c>
      <c r="F304" s="63" t="s">
        <v>270</v>
      </c>
      <c r="G304" s="62" t="s">
        <v>527</v>
      </c>
      <c r="H304" s="160"/>
      <c r="I304" s="43"/>
      <c r="J304" s="43"/>
      <c r="K304" s="43"/>
      <c r="L304" s="43"/>
      <c r="M304" s="43"/>
      <c r="N304" s="43"/>
    </row>
    <row r="305" spans="2:14" ht="27.75" customHeight="1">
      <c r="B305" s="87" t="s">
        <v>576</v>
      </c>
      <c r="C305" s="257" t="s">
        <v>571</v>
      </c>
      <c r="D305" s="258"/>
      <c r="E305" s="42"/>
      <c r="F305" s="42"/>
      <c r="G305" s="42"/>
      <c r="H305" s="47"/>
      <c r="I305" s="47"/>
      <c r="J305" s="47"/>
      <c r="K305" s="47"/>
      <c r="L305" s="47"/>
      <c r="M305" s="47"/>
      <c r="N305" s="38"/>
    </row>
    <row r="306" spans="2:14" ht="30.75" customHeight="1">
      <c r="B306" s="39" t="s">
        <v>577</v>
      </c>
      <c r="C306" s="195" t="s">
        <v>723</v>
      </c>
      <c r="D306" s="47">
        <v>80</v>
      </c>
      <c r="E306" s="42" t="s">
        <v>238</v>
      </c>
      <c r="F306" s="42" t="s">
        <v>270</v>
      </c>
      <c r="G306" s="42"/>
      <c r="H306" s="43"/>
      <c r="I306" s="43"/>
      <c r="J306" s="43"/>
      <c r="K306" s="43"/>
      <c r="L306" s="43"/>
      <c r="M306" s="43"/>
      <c r="N306" s="43"/>
    </row>
    <row r="307" spans="2:14" ht="36" customHeight="1">
      <c r="B307" s="39" t="s">
        <v>578</v>
      </c>
      <c r="C307" s="45" t="s">
        <v>255</v>
      </c>
      <c r="D307" s="47">
        <v>100</v>
      </c>
      <c r="E307" s="42" t="s">
        <v>226</v>
      </c>
      <c r="F307" s="42" t="s">
        <v>270</v>
      </c>
      <c r="G307" s="42" t="s">
        <v>254</v>
      </c>
      <c r="H307" s="43"/>
      <c r="I307" s="43"/>
      <c r="J307" s="43"/>
      <c r="K307" s="43"/>
      <c r="L307" s="43"/>
      <c r="M307" s="43"/>
      <c r="N307" s="43"/>
    </row>
    <row r="308" spans="2:14" ht="27.75" customHeight="1">
      <c r="B308" s="87" t="s">
        <v>744</v>
      </c>
      <c r="C308" s="257" t="s">
        <v>575</v>
      </c>
      <c r="D308" s="265"/>
      <c r="E308" s="42"/>
      <c r="F308" s="42"/>
      <c r="G308" s="42"/>
      <c r="H308" s="47"/>
      <c r="I308" s="47"/>
      <c r="J308" s="47"/>
      <c r="K308" s="47"/>
      <c r="L308" s="47"/>
      <c r="M308" s="47"/>
      <c r="N308" s="47"/>
    </row>
    <row r="309" spans="2:14" ht="51" customHeight="1">
      <c r="B309" s="39" t="s">
        <v>745</v>
      </c>
      <c r="C309" s="154" t="s">
        <v>739</v>
      </c>
      <c r="D309" s="47">
        <v>5</v>
      </c>
      <c r="E309" s="42" t="s">
        <v>766</v>
      </c>
      <c r="F309" s="42" t="s">
        <v>270</v>
      </c>
      <c r="G309" s="42" t="s">
        <v>230</v>
      </c>
      <c r="H309" s="43"/>
      <c r="I309" s="43"/>
      <c r="J309" s="43"/>
      <c r="K309" s="43"/>
      <c r="L309" s="43"/>
      <c r="M309" s="43"/>
      <c r="N309" s="43"/>
    </row>
    <row r="310" spans="2:20" ht="53.25" customHeight="1">
      <c r="B310" s="39" t="s">
        <v>746</v>
      </c>
      <c r="C310" s="45" t="s">
        <v>574</v>
      </c>
      <c r="D310" s="47">
        <v>20</v>
      </c>
      <c r="E310" s="42" t="s">
        <v>765</v>
      </c>
      <c r="F310" s="42" t="s">
        <v>270</v>
      </c>
      <c r="G310" s="42" t="s">
        <v>254</v>
      </c>
      <c r="H310" s="43"/>
      <c r="I310" s="43"/>
      <c r="J310" s="43"/>
      <c r="K310" s="43"/>
      <c r="L310" s="43"/>
      <c r="M310" s="43"/>
      <c r="N310" s="43"/>
      <c r="Q310" s="222" t="s">
        <v>190</v>
      </c>
      <c r="S310" s="79" t="s">
        <v>190</v>
      </c>
      <c r="T310" s="80" t="s">
        <v>190</v>
      </c>
    </row>
    <row r="311" spans="2:20" ht="23.25" customHeight="1">
      <c r="B311" s="48"/>
      <c r="C311" s="70" t="s">
        <v>161</v>
      </c>
      <c r="D311" s="78">
        <f>SUM(D290:D310)</f>
        <v>1329</v>
      </c>
      <c r="E311" s="48"/>
      <c r="F311" s="48"/>
      <c r="G311" s="48"/>
      <c r="H311" s="38"/>
      <c r="I311" s="38"/>
      <c r="J311" s="38"/>
      <c r="K311" s="38"/>
      <c r="L311" s="38"/>
      <c r="M311" s="38"/>
      <c r="N311" s="38"/>
      <c r="Q311" s="222" t="s">
        <v>190</v>
      </c>
      <c r="S311" s="79" t="s">
        <v>190</v>
      </c>
      <c r="T311" s="80" t="s">
        <v>190</v>
      </c>
    </row>
    <row r="312" spans="2:20" ht="14.25">
      <c r="B312" s="39"/>
      <c r="C312" s="65"/>
      <c r="D312" s="1"/>
      <c r="E312" s="42"/>
      <c r="F312" s="42"/>
      <c r="G312" s="1"/>
      <c r="H312" s="47"/>
      <c r="I312" s="47"/>
      <c r="J312" s="47"/>
      <c r="K312" s="47"/>
      <c r="L312" s="47"/>
      <c r="M312" s="47"/>
      <c r="N312" s="47"/>
      <c r="Q312" s="222" t="s">
        <v>190</v>
      </c>
      <c r="S312" t="s">
        <v>190</v>
      </c>
      <c r="T312" s="80" t="s">
        <v>190</v>
      </c>
    </row>
    <row r="313" spans="2:14" ht="33.75" customHeight="1">
      <c r="B313" s="266" t="s">
        <v>583</v>
      </c>
      <c r="C313" s="266"/>
      <c r="D313" s="266"/>
      <c r="E313" s="266"/>
      <c r="F313" s="266"/>
      <c r="G313" s="266"/>
      <c r="H313" s="38"/>
      <c r="I313" s="38"/>
      <c r="J313" s="38"/>
      <c r="K313" s="38"/>
      <c r="L313" s="38"/>
      <c r="M313" s="38"/>
      <c r="N313" s="38"/>
    </row>
    <row r="314" spans="2:19" ht="14.25">
      <c r="B314" s="144" t="s">
        <v>584</v>
      </c>
      <c r="C314" s="267" t="s">
        <v>84</v>
      </c>
      <c r="D314" s="270"/>
      <c r="E314" s="258"/>
      <c r="F314" s="38"/>
      <c r="G314" s="38"/>
      <c r="H314" s="38"/>
      <c r="I314" s="38"/>
      <c r="J314" s="38"/>
      <c r="K314" s="38"/>
      <c r="L314" s="38"/>
      <c r="M314" s="38"/>
      <c r="N314" s="38"/>
      <c r="S314" s="79"/>
    </row>
    <row r="315" spans="2:14" ht="29.25" customHeight="1">
      <c r="B315" s="186" t="s">
        <v>82</v>
      </c>
      <c r="C315" s="261" t="s">
        <v>579</v>
      </c>
      <c r="D315" s="262"/>
      <c r="E315" s="42"/>
      <c r="F315" s="42"/>
      <c r="G315" s="42"/>
      <c r="H315" s="38"/>
      <c r="I315" s="38"/>
      <c r="J315" s="38"/>
      <c r="K315" s="38"/>
      <c r="L315" s="38"/>
      <c r="M315" s="38"/>
      <c r="N315" s="38"/>
    </row>
    <row r="316" spans="2:20" ht="36">
      <c r="B316" s="215" t="s">
        <v>83</v>
      </c>
      <c r="C316" s="194" t="s">
        <v>582</v>
      </c>
      <c r="D316" s="216">
        <v>5</v>
      </c>
      <c r="E316" s="42" t="s">
        <v>88</v>
      </c>
      <c r="F316" s="42" t="s">
        <v>270</v>
      </c>
      <c r="G316" s="42" t="s">
        <v>420</v>
      </c>
      <c r="H316" s="160"/>
      <c r="I316" s="43"/>
      <c r="J316" s="47"/>
      <c r="K316" s="47"/>
      <c r="L316" s="47"/>
      <c r="M316" s="47"/>
      <c r="N316" s="47"/>
      <c r="Q316" s="333"/>
      <c r="R316" s="334"/>
      <c r="S316" s="225" t="s">
        <v>773</v>
      </c>
      <c r="T316" s="225" t="s">
        <v>774</v>
      </c>
    </row>
    <row r="317" spans="2:20" ht="36">
      <c r="B317" s="215" t="s">
        <v>87</v>
      </c>
      <c r="C317" s="194" t="s">
        <v>581</v>
      </c>
      <c r="D317" s="216">
        <v>5</v>
      </c>
      <c r="E317" s="42" t="s">
        <v>88</v>
      </c>
      <c r="F317" s="42" t="s">
        <v>270</v>
      </c>
      <c r="G317" s="42" t="s">
        <v>420</v>
      </c>
      <c r="H317" s="160"/>
      <c r="I317" s="43"/>
      <c r="J317" s="47"/>
      <c r="K317" s="47"/>
      <c r="L317" s="47"/>
      <c r="M317" s="47"/>
      <c r="N317" s="47"/>
      <c r="Q317" s="38" t="s">
        <v>226</v>
      </c>
      <c r="R317" s="158"/>
      <c r="S317" s="223">
        <f>D318+D324+D325+D326+D328+D329</f>
        <v>265</v>
      </c>
      <c r="T317" s="224">
        <f>S317*100/S322</f>
        <v>92.98245614035088</v>
      </c>
    </row>
    <row r="318" spans="2:20" ht="36">
      <c r="B318" s="215" t="s">
        <v>580</v>
      </c>
      <c r="C318" s="194" t="s">
        <v>1</v>
      </c>
      <c r="D318" s="216">
        <v>5</v>
      </c>
      <c r="E318" s="221" t="s">
        <v>591</v>
      </c>
      <c r="F318" s="42" t="s">
        <v>270</v>
      </c>
      <c r="G318" s="42" t="s">
        <v>420</v>
      </c>
      <c r="H318" s="66"/>
      <c r="I318" s="66"/>
      <c r="J318" s="66"/>
      <c r="K318" s="66"/>
      <c r="L318" s="66"/>
      <c r="M318" s="66"/>
      <c r="N318" s="66"/>
      <c r="Q318" s="38" t="s">
        <v>154</v>
      </c>
      <c r="R318" s="158"/>
      <c r="S318" s="223">
        <v>0</v>
      </c>
      <c r="T318" s="224">
        <f>S318*100/S322</f>
        <v>0</v>
      </c>
    </row>
    <row r="319" spans="2:20" ht="15">
      <c r="B319" s="186" t="s">
        <v>85</v>
      </c>
      <c r="C319" s="259" t="s">
        <v>585</v>
      </c>
      <c r="D319" s="260"/>
      <c r="E319" s="42"/>
      <c r="F319" s="42"/>
      <c r="G319" s="42"/>
      <c r="H319" s="38"/>
      <c r="I319" s="38"/>
      <c r="J319" s="38"/>
      <c r="K319" s="38"/>
      <c r="L319" s="38"/>
      <c r="M319" s="38"/>
      <c r="N319" s="38"/>
      <c r="Q319" s="158" t="s">
        <v>258</v>
      </c>
      <c r="R319" s="158"/>
      <c r="S319" s="223">
        <f>D316+D317</f>
        <v>10</v>
      </c>
      <c r="T319" s="224">
        <f>S319*100/S322</f>
        <v>3.508771929824561</v>
      </c>
    </row>
    <row r="320" spans="2:20" ht="43.5" customHeight="1">
      <c r="B320" s="39" t="s">
        <v>86</v>
      </c>
      <c r="C320" s="194" t="s">
        <v>724</v>
      </c>
      <c r="D320" s="47">
        <v>5</v>
      </c>
      <c r="E320" s="42" t="s">
        <v>586</v>
      </c>
      <c r="F320" s="42" t="s">
        <v>270</v>
      </c>
      <c r="G320" s="42"/>
      <c r="H320" s="160"/>
      <c r="I320" s="66"/>
      <c r="J320" s="66"/>
      <c r="K320" s="66"/>
      <c r="L320" s="66"/>
      <c r="M320" s="66"/>
      <c r="N320" s="66"/>
      <c r="Q320" s="158" t="s">
        <v>772</v>
      </c>
      <c r="R320" s="158"/>
      <c r="S320" s="223">
        <f>D320+D321</f>
        <v>10</v>
      </c>
      <c r="T320" s="224">
        <f>S320*100/S322</f>
        <v>3.508771929824561</v>
      </c>
    </row>
    <row r="321" spans="2:20" ht="44.25" customHeight="1">
      <c r="B321" s="39" t="s">
        <v>163</v>
      </c>
      <c r="C321" s="45" t="s">
        <v>625</v>
      </c>
      <c r="D321" s="47">
        <v>5</v>
      </c>
      <c r="E321" s="42" t="s">
        <v>586</v>
      </c>
      <c r="F321" s="42" t="s">
        <v>270</v>
      </c>
      <c r="G321" s="42"/>
      <c r="H321" s="160"/>
      <c r="I321" s="66"/>
      <c r="J321" s="66"/>
      <c r="K321" s="66"/>
      <c r="L321" s="66"/>
      <c r="M321" s="66"/>
      <c r="N321" s="66"/>
      <c r="Q321" s="38" t="s">
        <v>155</v>
      </c>
      <c r="R321" s="158"/>
      <c r="S321" s="223">
        <v>0</v>
      </c>
      <c r="T321" s="224">
        <f>S321*100/S322</f>
        <v>0</v>
      </c>
    </row>
    <row r="322" spans="2:20" ht="30.75" customHeight="1">
      <c r="B322" s="144" t="s">
        <v>584</v>
      </c>
      <c r="C322" s="267" t="s">
        <v>588</v>
      </c>
      <c r="D322" s="268"/>
      <c r="E322" s="269"/>
      <c r="F322" s="38"/>
      <c r="G322" s="38"/>
      <c r="H322" s="38"/>
      <c r="I322" s="38"/>
      <c r="J322" s="38"/>
      <c r="K322" s="38"/>
      <c r="L322" s="38"/>
      <c r="M322" s="38"/>
      <c r="N322" s="38"/>
      <c r="Q322" s="228" t="s">
        <v>775</v>
      </c>
      <c r="R322" s="229"/>
      <c r="S322" s="226">
        <f>SUM(S317:S321)</f>
        <v>285</v>
      </c>
      <c r="T322" s="227">
        <f>SUM(T317:T321)</f>
        <v>100</v>
      </c>
    </row>
    <row r="323" spans="2:14" ht="25.5" customHeight="1">
      <c r="B323" s="186" t="s">
        <v>82</v>
      </c>
      <c r="C323" s="259" t="s">
        <v>589</v>
      </c>
      <c r="D323" s="260"/>
      <c r="E323" s="42"/>
      <c r="F323" s="42"/>
      <c r="G323" s="42"/>
      <c r="H323" s="38"/>
      <c r="I323" s="38"/>
      <c r="J323" s="38"/>
      <c r="K323" s="38"/>
      <c r="L323" s="38"/>
      <c r="M323" s="38"/>
      <c r="N323" s="38"/>
    </row>
    <row r="324" spans="2:14" ht="51" customHeight="1">
      <c r="B324" s="39" t="s">
        <v>83</v>
      </c>
      <c r="C324" s="194" t="s">
        <v>593</v>
      </c>
      <c r="D324" s="47">
        <v>10</v>
      </c>
      <c r="E324" s="42" t="s">
        <v>591</v>
      </c>
      <c r="F324" s="42" t="s">
        <v>270</v>
      </c>
      <c r="G324" s="42" t="s">
        <v>420</v>
      </c>
      <c r="H324" s="160"/>
      <c r="I324" s="43"/>
      <c r="J324" s="66"/>
      <c r="K324" s="66"/>
      <c r="L324" s="47"/>
      <c r="M324" s="47"/>
      <c r="N324" s="47"/>
    </row>
    <row r="325" spans="2:14" ht="50.25" customHeight="1">
      <c r="B325" s="39" t="s">
        <v>87</v>
      </c>
      <c r="C325" s="45" t="s">
        <v>594</v>
      </c>
      <c r="D325" s="47">
        <v>15</v>
      </c>
      <c r="E325" s="42" t="s">
        <v>591</v>
      </c>
      <c r="F325" s="42" t="s">
        <v>270</v>
      </c>
      <c r="G325" s="42" t="s">
        <v>420</v>
      </c>
      <c r="H325" s="160"/>
      <c r="I325" s="160"/>
      <c r="J325" s="66"/>
      <c r="K325" s="66"/>
      <c r="L325" s="66"/>
      <c r="M325" s="66"/>
      <c r="N325" s="66"/>
    </row>
    <row r="326" spans="2:14" ht="51" customHeight="1">
      <c r="B326" s="39" t="s">
        <v>580</v>
      </c>
      <c r="C326" s="194" t="s">
        <v>725</v>
      </c>
      <c r="D326" s="47">
        <v>15</v>
      </c>
      <c r="E326" s="42" t="s">
        <v>591</v>
      </c>
      <c r="F326" s="42" t="s">
        <v>270</v>
      </c>
      <c r="G326" s="42" t="s">
        <v>420</v>
      </c>
      <c r="H326" s="162"/>
      <c r="I326" s="162"/>
      <c r="J326" s="66"/>
      <c r="K326" s="66"/>
      <c r="L326" s="66"/>
      <c r="M326" s="66"/>
      <c r="N326" s="66"/>
    </row>
    <row r="327" spans="2:14" ht="27" customHeight="1">
      <c r="B327" s="124" t="s">
        <v>85</v>
      </c>
      <c r="C327" s="263" t="s">
        <v>590</v>
      </c>
      <c r="D327" s="264"/>
      <c r="E327" s="42"/>
      <c r="F327" s="42"/>
      <c r="G327" s="42"/>
      <c r="H327" s="47"/>
      <c r="I327" s="47"/>
      <c r="J327" s="47"/>
      <c r="K327" s="47"/>
      <c r="L327" s="47"/>
      <c r="M327" s="47"/>
      <c r="N327" s="47"/>
    </row>
    <row r="328" spans="2:14" ht="57" customHeight="1">
      <c r="B328" s="39" t="s">
        <v>86</v>
      </c>
      <c r="C328" s="45" t="s">
        <v>592</v>
      </c>
      <c r="D328" s="41">
        <v>70</v>
      </c>
      <c r="E328" s="42" t="s">
        <v>591</v>
      </c>
      <c r="F328" s="42" t="s">
        <v>270</v>
      </c>
      <c r="G328" s="42" t="s">
        <v>162</v>
      </c>
      <c r="H328" s="47"/>
      <c r="I328" s="43"/>
      <c r="J328" s="43"/>
      <c r="K328" s="43"/>
      <c r="L328" s="43"/>
      <c r="M328" s="43"/>
      <c r="N328" s="43"/>
    </row>
    <row r="329" spans="2:14" ht="56.25" customHeight="1">
      <c r="B329" s="39" t="s">
        <v>163</v>
      </c>
      <c r="C329" s="45" t="s">
        <v>150</v>
      </c>
      <c r="D329" s="41">
        <v>150</v>
      </c>
      <c r="E329" s="42" t="s">
        <v>591</v>
      </c>
      <c r="F329" s="42" t="s">
        <v>270</v>
      </c>
      <c r="G329" s="42" t="s">
        <v>162</v>
      </c>
      <c r="H329" s="47"/>
      <c r="I329" s="43"/>
      <c r="J329" s="43"/>
      <c r="K329" s="43"/>
      <c r="L329" s="43"/>
      <c r="M329" s="43"/>
      <c r="N329" s="43"/>
    </row>
    <row r="330" spans="2:14" ht="22.5" customHeight="1">
      <c r="B330" s="48"/>
      <c r="C330" s="70" t="s">
        <v>160</v>
      </c>
      <c r="D330" s="78">
        <f>SUM(D316:D329)</f>
        <v>285</v>
      </c>
      <c r="E330" s="48"/>
      <c r="F330" s="48"/>
      <c r="G330" s="48"/>
      <c r="H330" s="38"/>
      <c r="I330" s="38"/>
      <c r="J330" s="38"/>
      <c r="K330" s="38"/>
      <c r="L330" s="38"/>
      <c r="M330" s="38"/>
      <c r="N330" s="38"/>
    </row>
    <row r="331" spans="2:14" ht="33.75" customHeight="1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21" ht="42" customHeight="1">
      <c r="B332" s="8"/>
      <c r="C332" s="204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R332" s="333"/>
      <c r="S332" s="334"/>
      <c r="T332" s="225" t="s">
        <v>773</v>
      </c>
      <c r="U332" s="225" t="s">
        <v>774</v>
      </c>
    </row>
    <row r="333" spans="2:21" ht="29.25" customHeight="1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R333" s="38" t="s">
        <v>226</v>
      </c>
      <c r="S333" s="158"/>
      <c r="T333" s="223">
        <f>S9+T62+T99+S154+T173+S197+S242+S278+S291+S317</f>
        <v>3105</v>
      </c>
      <c r="U333" s="224">
        <f>T333*100/T338</f>
        <v>2.7141133896260556</v>
      </c>
    </row>
    <row r="334" spans="2:21" ht="41.25" customHeight="1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R334" s="38" t="s">
        <v>154</v>
      </c>
      <c r="S334" s="158"/>
      <c r="T334" s="223">
        <f>S10+T63+T100+S155+T174+S198+S243+S279+S292+S318</f>
        <v>24570</v>
      </c>
      <c r="U334" s="224">
        <f>T334*100/T338</f>
        <v>21.47689725704096</v>
      </c>
    </row>
    <row r="335" spans="2:21" ht="43.5" customHeight="1">
      <c r="B335" s="8"/>
      <c r="C335" s="237" t="s">
        <v>9</v>
      </c>
      <c r="D335" s="238">
        <f>D330+D311+D284+D271+D234+D190+D167+D148+D93+D52</f>
        <v>114652</v>
      </c>
      <c r="E335" s="8"/>
      <c r="F335" s="8"/>
      <c r="G335" s="8"/>
      <c r="H335" s="8"/>
      <c r="I335" s="8"/>
      <c r="J335" s="8"/>
      <c r="K335" s="8"/>
      <c r="L335" s="8"/>
      <c r="M335" s="8"/>
      <c r="N335" s="8"/>
      <c r="R335" s="158" t="s">
        <v>258</v>
      </c>
      <c r="S335" s="158"/>
      <c r="T335" s="223">
        <f>S11+T64+T101+S156+T175+S199+S244+S280+S293+S319</f>
        <v>29756</v>
      </c>
      <c r="U335" s="224">
        <f>T335*100/T338</f>
        <v>26.01003478960158</v>
      </c>
    </row>
    <row r="336" spans="2:21" ht="55.5" customHeight="1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R336" s="158" t="s">
        <v>772</v>
      </c>
      <c r="S336" s="158"/>
      <c r="T336" s="223">
        <f>S12+T65+T102+S157+T176+S200+S245+S281+S294+S320</f>
        <v>47111</v>
      </c>
      <c r="U336" s="224">
        <f>T336*100/T338</f>
        <v>41.18022412195591</v>
      </c>
    </row>
    <row r="337" spans="2:21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R337" s="38" t="s">
        <v>155</v>
      </c>
      <c r="S337" s="158"/>
      <c r="T337" s="223">
        <f>S13+T66+T103+S158+T177+S201+S246+S282+S321</f>
        <v>9860</v>
      </c>
      <c r="U337" s="224">
        <f>T337*100/T338</f>
        <v>8.618730441775494</v>
      </c>
    </row>
    <row r="338" spans="2:21" ht="26.25" customHeight="1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R338" s="228" t="s">
        <v>775</v>
      </c>
      <c r="S338" s="229"/>
      <c r="T338" s="226">
        <f>SUM(T333:T337)</f>
        <v>114402</v>
      </c>
      <c r="U338" s="227">
        <f>SUM(U333:U337)</f>
        <v>100.00000000000001</v>
      </c>
    </row>
    <row r="339" spans="2:14" ht="27.75" customHeight="1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 ht="27" customHeight="1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7" ht="48.75" customHeight="1">
      <c r="B341" s="249" t="s">
        <v>10</v>
      </c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Q341" s="222" t="s">
        <v>190</v>
      </c>
    </row>
    <row r="342" spans="1:17" ht="24.75" customHeight="1">
      <c r="A342" t="s">
        <v>190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Q342" s="222" t="s">
        <v>190</v>
      </c>
    </row>
    <row r="343" spans="2:20" ht="39.75" customHeight="1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Q343" s="222" t="s">
        <v>190</v>
      </c>
      <c r="S343" s="79" t="s">
        <v>190</v>
      </c>
      <c r="T343" s="80" t="s">
        <v>190</v>
      </c>
    </row>
    <row r="344" spans="17:20" ht="45" customHeight="1">
      <c r="Q344" s="222" t="s">
        <v>190</v>
      </c>
      <c r="S344" s="79" t="s">
        <v>190</v>
      </c>
      <c r="T344" s="80" t="s">
        <v>190</v>
      </c>
    </row>
    <row r="345" ht="41.25" customHeight="1">
      <c r="Q345" s="222" t="s">
        <v>190</v>
      </c>
    </row>
    <row r="346" ht="29.25" customHeight="1" hidden="1">
      <c r="S346" s="79" t="s">
        <v>190</v>
      </c>
    </row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spans="19:20" ht="14.25" hidden="1">
      <c r="S354" t="s">
        <v>190</v>
      </c>
      <c r="T354" s="80" t="s">
        <v>190</v>
      </c>
    </row>
  </sheetData>
  <sheetProtection/>
  <mergeCells count="110">
    <mergeCell ref="R332:S332"/>
    <mergeCell ref="Q153:R153"/>
    <mergeCell ref="Q159:R159"/>
    <mergeCell ref="R172:S172"/>
    <mergeCell ref="R178:S178"/>
    <mergeCell ref="Q196:R196"/>
    <mergeCell ref="B1:N1"/>
    <mergeCell ref="Q277:R277"/>
    <mergeCell ref="Q290:R290"/>
    <mergeCell ref="Q316:R316"/>
    <mergeCell ref="Q14:R14"/>
    <mergeCell ref="R61:S61"/>
    <mergeCell ref="R67:S67"/>
    <mergeCell ref="R98:S98"/>
    <mergeCell ref="Q241:R241"/>
    <mergeCell ref="C186:D186"/>
    <mergeCell ref="C238:E238"/>
    <mergeCell ref="C220:D220"/>
    <mergeCell ref="R104:S104"/>
    <mergeCell ref="C8:D8"/>
    <mergeCell ref="C195:D195"/>
    <mergeCell ref="C171:E171"/>
    <mergeCell ref="C172:D172"/>
    <mergeCell ref="C38:D38"/>
    <mergeCell ref="C28:D28"/>
    <mergeCell ref="C16:D16"/>
    <mergeCell ref="C43:D43"/>
    <mergeCell ref="Q8:R8"/>
    <mergeCell ref="H3:N3"/>
    <mergeCell ref="B54:G54"/>
    <mergeCell ref="B170:G170"/>
    <mergeCell ref="C27:E27"/>
    <mergeCell ref="C23:D23"/>
    <mergeCell ref="C22:E22"/>
    <mergeCell ref="C80:D80"/>
    <mergeCell ref="B169:N169"/>
    <mergeCell ref="B5:N5"/>
    <mergeCell ref="B6:G6"/>
    <mergeCell ref="C13:D13"/>
    <mergeCell ref="C231:D231"/>
    <mergeCell ref="C67:D67"/>
    <mergeCell ref="C7:E7"/>
    <mergeCell ref="C77:D77"/>
    <mergeCell ref="C42:E42"/>
    <mergeCell ref="C47:D47"/>
    <mergeCell ref="C66:E66"/>
    <mergeCell ref="C55:E55"/>
    <mergeCell ref="C19:D19"/>
    <mergeCell ref="C56:D56"/>
    <mergeCell ref="C63:D63"/>
    <mergeCell ref="C194:E194"/>
    <mergeCell ref="C84:E84"/>
    <mergeCell ref="C85:D85"/>
    <mergeCell ref="B150:N150"/>
    <mergeCell ref="B95:N95"/>
    <mergeCell ref="C103:D103"/>
    <mergeCell ref="C76:E76"/>
    <mergeCell ref="C97:E97"/>
    <mergeCell ref="C71:D71"/>
    <mergeCell ref="C219:E219"/>
    <mergeCell ref="C212:D212"/>
    <mergeCell ref="C260:D260"/>
    <mergeCell ref="B237:G237"/>
    <mergeCell ref="C178:E178"/>
    <mergeCell ref="C98:D98"/>
    <mergeCell ref="C249:D249"/>
    <mergeCell ref="B96:G96"/>
    <mergeCell ref="C162:E162"/>
    <mergeCell ref="C163:D163"/>
    <mergeCell ref="C129:D129"/>
    <mergeCell ref="C153:D153"/>
    <mergeCell ref="C159:D159"/>
    <mergeCell ref="C156:D156"/>
    <mergeCell ref="C133:D133"/>
    <mergeCell ref="C152:E152"/>
    <mergeCell ref="B236:N236"/>
    <mergeCell ref="C243:D243"/>
    <mergeCell ref="C239:D239"/>
    <mergeCell ref="B151:N151"/>
    <mergeCell ref="C179:D179"/>
    <mergeCell ref="C175:D175"/>
    <mergeCell ref="C246:D246"/>
    <mergeCell ref="C275:D275"/>
    <mergeCell ref="C259:E259"/>
    <mergeCell ref="C267:D267"/>
    <mergeCell ref="B273:G273"/>
    <mergeCell ref="C274:E274"/>
    <mergeCell ref="C296:D296"/>
    <mergeCell ref="C289:D289"/>
    <mergeCell ref="C254:D254"/>
    <mergeCell ref="C299:E299"/>
    <mergeCell ref="C288:E288"/>
    <mergeCell ref="C264:D264"/>
    <mergeCell ref="B287:G287"/>
    <mergeCell ref="C279:D279"/>
    <mergeCell ref="B286:N286"/>
    <mergeCell ref="C322:E322"/>
    <mergeCell ref="C323:D323"/>
    <mergeCell ref="C314:E314"/>
    <mergeCell ref="C305:D305"/>
    <mergeCell ref="B341:N341"/>
    <mergeCell ref="B192:N192"/>
    <mergeCell ref="B193:G193"/>
    <mergeCell ref="C300:D300"/>
    <mergeCell ref="C319:D319"/>
    <mergeCell ref="C315:D315"/>
    <mergeCell ref="C327:D327"/>
    <mergeCell ref="C292:D292"/>
    <mergeCell ref="C308:D308"/>
    <mergeCell ref="B313:G313"/>
  </mergeCells>
  <printOptions/>
  <pageMargins left="0.7" right="0.7" top="0.75" bottom="0.75" header="0.3" footer="0.3"/>
  <pageSetup horizontalDpi="600" verticalDpi="600" orientation="portrait" paperSize="9" scale="62" r:id="rId2"/>
  <rowBreaks count="4" manualBreakCount="4">
    <brk id="222" min="1" max="13" man="1"/>
    <brk id="274" min="1" max="13" man="1"/>
    <brk id="319" min="1" max="13" man="1"/>
    <brk id="345" min="1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A1">
      <selection activeCell="B2" sqref="B2:I8"/>
    </sheetView>
  </sheetViews>
  <sheetFormatPr defaultColWidth="9.140625" defaultRowHeight="15"/>
  <cols>
    <col min="2" max="2" width="5.140625" style="0" customWidth="1"/>
    <col min="3" max="3" width="31.421875" style="0" customWidth="1"/>
    <col min="8" max="8" width="11.00390625" style="0" customWidth="1"/>
  </cols>
  <sheetData>
    <row r="2" spans="2:9" ht="45" customHeight="1">
      <c r="B2" s="343" t="s">
        <v>167</v>
      </c>
      <c r="C2" s="340" t="s">
        <v>169</v>
      </c>
      <c r="D2" s="340" t="s">
        <v>176</v>
      </c>
      <c r="E2" s="340" t="s">
        <v>170</v>
      </c>
      <c r="F2" s="3" t="s">
        <v>175</v>
      </c>
      <c r="G2" s="3" t="s">
        <v>171</v>
      </c>
      <c r="H2" s="340" t="s">
        <v>173</v>
      </c>
      <c r="I2" s="340" t="s">
        <v>174</v>
      </c>
    </row>
    <row r="3" spans="2:9" ht="14.25">
      <c r="B3" s="341"/>
      <c r="C3" s="341"/>
      <c r="D3" s="341"/>
      <c r="E3" s="341"/>
      <c r="F3" s="2">
        <v>2017</v>
      </c>
      <c r="G3" s="2">
        <v>2020</v>
      </c>
      <c r="H3" s="341"/>
      <c r="I3" s="341"/>
    </row>
    <row r="4" spans="2:9" ht="14.25">
      <c r="B4" s="342" t="s">
        <v>172</v>
      </c>
      <c r="C4" s="270"/>
      <c r="D4" s="270"/>
      <c r="E4" s="270"/>
      <c r="F4" s="270"/>
      <c r="G4" s="270"/>
      <c r="H4" s="270"/>
      <c r="I4" s="258"/>
    </row>
    <row r="5" spans="2:9" ht="14.25">
      <c r="B5" s="1"/>
      <c r="C5" s="1"/>
      <c r="D5" s="1"/>
      <c r="E5" s="1"/>
      <c r="F5" s="1"/>
      <c r="G5" s="1"/>
      <c r="H5" s="1"/>
      <c r="I5" s="1"/>
    </row>
    <row r="6" spans="2:9" ht="14.25">
      <c r="B6" s="1"/>
      <c r="C6" s="1"/>
      <c r="D6" s="1"/>
      <c r="E6" s="1"/>
      <c r="F6" s="1"/>
      <c r="G6" s="1"/>
      <c r="H6" s="1"/>
      <c r="I6" s="1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</sheetData>
  <sheetProtection/>
  <mergeCells count="7">
    <mergeCell ref="I2:I3"/>
    <mergeCell ref="B4:I4"/>
    <mergeCell ref="B2:B3"/>
    <mergeCell ref="C2:C3"/>
    <mergeCell ref="D2:D3"/>
    <mergeCell ref="E2:E3"/>
    <mergeCell ref="H2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AO23"/>
  <sheetViews>
    <sheetView zoomScalePageLayoutView="0" workbookViewId="0" topLeftCell="C5">
      <selection activeCell="C6" sqref="C6:AO23"/>
    </sheetView>
  </sheetViews>
  <sheetFormatPr defaultColWidth="9.140625" defaultRowHeight="15"/>
  <cols>
    <col min="3" max="3" width="3.8515625" style="0" customWidth="1"/>
    <col min="4" max="4" width="10.421875" style="0" customWidth="1"/>
    <col min="5" max="5" width="5.00390625" style="0" customWidth="1"/>
    <col min="6" max="6" width="5.140625" style="0" customWidth="1"/>
    <col min="7" max="7" width="5.00390625" style="0" customWidth="1"/>
    <col min="8" max="9" width="4.8515625" style="0" customWidth="1"/>
    <col min="10" max="10" width="4.57421875" style="0" customWidth="1"/>
    <col min="11" max="12" width="0.2890625" style="0" customWidth="1"/>
    <col min="13" max="13" width="5.28125" style="0" customWidth="1"/>
    <col min="14" max="14" width="0.42578125" style="0" customWidth="1"/>
    <col min="15" max="15" width="4.28125" style="0" customWidth="1"/>
    <col min="16" max="16" width="4.00390625" style="0" customWidth="1"/>
    <col min="17" max="17" width="4.421875" style="0" customWidth="1"/>
    <col min="18" max="18" width="4.28125" style="0" customWidth="1"/>
    <col min="19" max="19" width="4.00390625" style="0" customWidth="1"/>
    <col min="20" max="20" width="4.421875" style="0" customWidth="1"/>
    <col min="21" max="21" width="4.140625" style="0" customWidth="1"/>
    <col min="22" max="22" width="4.57421875" style="0" customWidth="1"/>
    <col min="23" max="23" width="4.7109375" style="0" customWidth="1"/>
    <col min="24" max="25" width="5.00390625" style="0" customWidth="1"/>
    <col min="26" max="26" width="4.28125" style="0" customWidth="1"/>
    <col min="27" max="28" width="4.140625" style="0" customWidth="1"/>
    <col min="29" max="29" width="4.00390625" style="0" customWidth="1"/>
    <col min="30" max="30" width="4.7109375" style="0" customWidth="1"/>
    <col min="31" max="31" width="4.28125" style="0" customWidth="1"/>
    <col min="32" max="32" width="4.421875" style="0" customWidth="1"/>
    <col min="33" max="33" width="4.140625" style="0" customWidth="1"/>
    <col min="34" max="35" width="4.57421875" style="0" customWidth="1"/>
    <col min="36" max="36" width="4.421875" style="0" customWidth="1"/>
    <col min="37" max="37" width="4.140625" style="0" customWidth="1"/>
    <col min="38" max="38" width="4.421875" style="0" customWidth="1"/>
    <col min="39" max="39" width="4.7109375" style="0" customWidth="1"/>
    <col min="40" max="40" width="4.57421875" style="0" customWidth="1"/>
    <col min="41" max="41" width="5.8515625" style="0" customWidth="1"/>
  </cols>
  <sheetData>
    <row r="2" spans="3:5" ht="85.5">
      <c r="C2" s="4" t="s">
        <v>177</v>
      </c>
      <c r="D2" s="5" t="s">
        <v>178</v>
      </c>
      <c r="E2" s="5" t="s">
        <v>179</v>
      </c>
    </row>
    <row r="3" spans="3:5" ht="14.25">
      <c r="C3" s="1"/>
      <c r="D3" s="1"/>
      <c r="E3" s="1"/>
    </row>
    <row r="4" spans="3:5" ht="14.25">
      <c r="C4" s="1"/>
      <c r="D4" s="1"/>
      <c r="E4" s="1"/>
    </row>
    <row r="5" spans="3:5" ht="24" customHeight="1">
      <c r="C5" s="7"/>
      <c r="D5" s="7"/>
      <c r="E5" s="7"/>
    </row>
    <row r="6" spans="3:41" ht="15" customHeight="1">
      <c r="C6" s="362" t="s">
        <v>208</v>
      </c>
      <c r="D6" s="363"/>
      <c r="E6" s="370" t="s">
        <v>189</v>
      </c>
      <c r="F6" s="371"/>
      <c r="G6" s="371"/>
      <c r="H6" s="371"/>
      <c r="I6" s="372"/>
      <c r="J6" s="373"/>
      <c r="K6" s="8"/>
      <c r="L6" s="8"/>
      <c r="M6" s="381" t="s">
        <v>216</v>
      </c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3"/>
    </row>
    <row r="7" spans="3:41" ht="15">
      <c r="C7" s="364"/>
      <c r="D7" s="365"/>
      <c r="E7" s="374"/>
      <c r="F7" s="375"/>
      <c r="G7" s="375"/>
      <c r="H7" s="375"/>
      <c r="I7" s="375"/>
      <c r="J7" s="376"/>
      <c r="K7" s="9"/>
      <c r="L7" s="9"/>
      <c r="M7" s="384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6"/>
    </row>
    <row r="8" spans="3:41" ht="15">
      <c r="C8" s="366" t="s">
        <v>186</v>
      </c>
      <c r="D8" s="367"/>
      <c r="E8" s="359">
        <v>2013</v>
      </c>
      <c r="F8" s="360"/>
      <c r="G8" s="360"/>
      <c r="H8" s="360"/>
      <c r="I8" s="360"/>
      <c r="J8" s="361"/>
      <c r="K8" s="359">
        <v>2014</v>
      </c>
      <c r="L8" s="360"/>
      <c r="M8" s="360"/>
      <c r="N8" s="361"/>
      <c r="O8" s="359">
        <v>2015</v>
      </c>
      <c r="P8" s="360"/>
      <c r="Q8" s="360"/>
      <c r="R8" s="361"/>
      <c r="S8" s="359">
        <v>2016</v>
      </c>
      <c r="T8" s="360"/>
      <c r="U8" s="360"/>
      <c r="V8" s="361"/>
      <c r="W8" s="359">
        <v>2017</v>
      </c>
      <c r="X8" s="360"/>
      <c r="Y8" s="360"/>
      <c r="Z8" s="360"/>
      <c r="AA8" s="360"/>
      <c r="AB8" s="361"/>
      <c r="AC8" s="359">
        <v>2018</v>
      </c>
      <c r="AD8" s="360"/>
      <c r="AE8" s="360"/>
      <c r="AF8" s="361"/>
      <c r="AG8" s="359">
        <v>2019</v>
      </c>
      <c r="AH8" s="360"/>
      <c r="AI8" s="360"/>
      <c r="AJ8" s="361"/>
      <c r="AK8" s="359">
        <v>2020</v>
      </c>
      <c r="AL8" s="360"/>
      <c r="AM8" s="360"/>
      <c r="AN8" s="361"/>
      <c r="AO8" s="10">
        <v>2021</v>
      </c>
    </row>
    <row r="9" spans="3:41" ht="15">
      <c r="C9" s="368" t="s">
        <v>187</v>
      </c>
      <c r="D9" s="369"/>
      <c r="E9" s="11">
        <v>2</v>
      </c>
      <c r="F9" s="11">
        <v>3</v>
      </c>
      <c r="G9" s="11">
        <v>3</v>
      </c>
      <c r="H9" s="12">
        <v>3</v>
      </c>
      <c r="I9" s="11">
        <v>3</v>
      </c>
      <c r="J9" s="11">
        <v>4</v>
      </c>
      <c r="K9" s="350" t="s">
        <v>213</v>
      </c>
      <c r="L9" s="351"/>
      <c r="M9" s="351"/>
      <c r="N9" s="352"/>
      <c r="O9" s="13">
        <v>1</v>
      </c>
      <c r="P9" s="13">
        <v>2</v>
      </c>
      <c r="Q9" s="13">
        <v>3</v>
      </c>
      <c r="R9" s="13">
        <v>4</v>
      </c>
      <c r="S9" s="13">
        <v>1</v>
      </c>
      <c r="T9" s="13">
        <v>2</v>
      </c>
      <c r="U9" s="13">
        <v>3</v>
      </c>
      <c r="V9" s="13">
        <v>4</v>
      </c>
      <c r="W9" s="11">
        <v>1</v>
      </c>
      <c r="X9" s="11">
        <v>2</v>
      </c>
      <c r="Y9" s="11">
        <v>2</v>
      </c>
      <c r="Z9" s="11">
        <v>3</v>
      </c>
      <c r="AA9" s="11">
        <v>3</v>
      </c>
      <c r="AB9" s="11">
        <v>4</v>
      </c>
      <c r="AC9" s="13">
        <v>1</v>
      </c>
      <c r="AD9" s="13">
        <v>2</v>
      </c>
      <c r="AE9" s="13">
        <v>3</v>
      </c>
      <c r="AF9" s="13">
        <v>4</v>
      </c>
      <c r="AG9" s="13">
        <v>1</v>
      </c>
      <c r="AH9" s="13">
        <v>2</v>
      </c>
      <c r="AI9" s="13">
        <v>3</v>
      </c>
      <c r="AJ9" s="13">
        <v>4</v>
      </c>
      <c r="AK9" s="13">
        <v>1</v>
      </c>
      <c r="AL9" s="13">
        <v>2</v>
      </c>
      <c r="AM9" s="13">
        <v>3</v>
      </c>
      <c r="AN9" s="13">
        <v>4</v>
      </c>
      <c r="AO9" s="11">
        <v>1</v>
      </c>
    </row>
    <row r="10" spans="3:41" ht="15" customHeight="1">
      <c r="C10" s="377" t="s">
        <v>188</v>
      </c>
      <c r="D10" s="349"/>
      <c r="E10" s="14" t="s">
        <v>194</v>
      </c>
      <c r="F10" s="15" t="s">
        <v>195</v>
      </c>
      <c r="G10" s="16" t="s">
        <v>193</v>
      </c>
      <c r="H10" s="17" t="s">
        <v>206</v>
      </c>
      <c r="I10" s="18" t="s">
        <v>197</v>
      </c>
      <c r="J10" s="37" t="s">
        <v>192</v>
      </c>
      <c r="K10" s="353" t="s">
        <v>215</v>
      </c>
      <c r="L10" s="354"/>
      <c r="M10" s="354"/>
      <c r="N10" s="355"/>
      <c r="O10" s="37" t="s">
        <v>192</v>
      </c>
      <c r="P10" s="36" t="s">
        <v>215</v>
      </c>
      <c r="Q10" s="36" t="s">
        <v>215</v>
      </c>
      <c r="R10" s="36" t="s">
        <v>215</v>
      </c>
      <c r="S10" s="37" t="s">
        <v>192</v>
      </c>
      <c r="T10" s="36" t="s">
        <v>215</v>
      </c>
      <c r="U10" s="36" t="s">
        <v>215</v>
      </c>
      <c r="V10" s="36" t="s">
        <v>215</v>
      </c>
      <c r="W10" s="14" t="s">
        <v>194</v>
      </c>
      <c r="X10" s="15" t="s">
        <v>195</v>
      </c>
      <c r="Y10" s="16" t="s">
        <v>193</v>
      </c>
      <c r="Z10" s="17" t="s">
        <v>206</v>
      </c>
      <c r="AA10" s="18" t="s">
        <v>197</v>
      </c>
      <c r="AB10" s="37" t="s">
        <v>192</v>
      </c>
      <c r="AC10" s="37" t="s">
        <v>192</v>
      </c>
      <c r="AD10" s="36" t="s">
        <v>215</v>
      </c>
      <c r="AE10" s="36" t="s">
        <v>215</v>
      </c>
      <c r="AF10" s="36" t="s">
        <v>215</v>
      </c>
      <c r="AG10" s="37" t="s">
        <v>192</v>
      </c>
      <c r="AH10" s="36" t="s">
        <v>215</v>
      </c>
      <c r="AI10" s="36" t="s">
        <v>215</v>
      </c>
      <c r="AJ10" s="36" t="s">
        <v>215</v>
      </c>
      <c r="AK10" s="37" t="s">
        <v>192</v>
      </c>
      <c r="AL10" s="36" t="s">
        <v>215</v>
      </c>
      <c r="AM10" s="36" t="s">
        <v>215</v>
      </c>
      <c r="AN10" s="14" t="s">
        <v>194</v>
      </c>
      <c r="AO10" s="37" t="s">
        <v>192</v>
      </c>
    </row>
    <row r="11" spans="3:41" ht="45.75" customHeight="1">
      <c r="C11" s="378" t="s">
        <v>180</v>
      </c>
      <c r="D11" s="19" t="s">
        <v>181</v>
      </c>
      <c r="E11" s="5"/>
      <c r="F11" s="20"/>
      <c r="G11" s="21"/>
      <c r="H11" s="22"/>
      <c r="I11" s="23"/>
      <c r="J11" s="24"/>
      <c r="K11" s="344"/>
      <c r="L11" s="345"/>
      <c r="M11" s="345"/>
      <c r="N11" s="346"/>
      <c r="O11" s="25" t="s">
        <v>204</v>
      </c>
      <c r="P11" s="26"/>
      <c r="Q11" s="26"/>
      <c r="R11" s="26"/>
      <c r="S11" s="25" t="s">
        <v>204</v>
      </c>
      <c r="T11" s="26"/>
      <c r="U11" s="26"/>
      <c r="V11" s="26"/>
      <c r="W11" s="26"/>
      <c r="X11" s="20"/>
      <c r="Y11" s="21"/>
      <c r="Z11" s="27"/>
      <c r="AA11" s="18" t="s">
        <v>197</v>
      </c>
      <c r="AB11" s="26"/>
      <c r="AC11" s="25" t="s">
        <v>204</v>
      </c>
      <c r="AD11" s="26"/>
      <c r="AE11" s="26"/>
      <c r="AF11" s="26"/>
      <c r="AG11" s="25" t="s">
        <v>204</v>
      </c>
      <c r="AH11" s="26"/>
      <c r="AI11" s="26"/>
      <c r="AJ11" s="26"/>
      <c r="AK11" s="25" t="s">
        <v>204</v>
      </c>
      <c r="AL11" s="26"/>
      <c r="AM11" s="26"/>
      <c r="AN11" s="28"/>
      <c r="AO11" s="24"/>
    </row>
    <row r="12" spans="3:41" ht="45.75" customHeight="1">
      <c r="C12" s="379"/>
      <c r="D12" s="19" t="s">
        <v>210</v>
      </c>
      <c r="E12" s="5"/>
      <c r="F12" s="20"/>
      <c r="G12" s="21"/>
      <c r="H12" s="27"/>
      <c r="I12" s="23"/>
      <c r="J12" s="24"/>
      <c r="K12" s="344"/>
      <c r="L12" s="345"/>
      <c r="M12" s="345"/>
      <c r="N12" s="346"/>
      <c r="O12" s="25" t="s">
        <v>204</v>
      </c>
      <c r="P12" s="26"/>
      <c r="Q12" s="26"/>
      <c r="R12" s="26"/>
      <c r="S12" s="25" t="s">
        <v>204</v>
      </c>
      <c r="T12" s="26"/>
      <c r="U12" s="26"/>
      <c r="V12" s="26"/>
      <c r="W12" s="26"/>
      <c r="X12" s="20"/>
      <c r="Y12" s="21"/>
      <c r="Z12" s="27"/>
      <c r="AA12" s="18" t="s">
        <v>197</v>
      </c>
      <c r="AB12" s="24"/>
      <c r="AC12" s="25" t="s">
        <v>204</v>
      </c>
      <c r="AD12" s="26"/>
      <c r="AE12" s="26"/>
      <c r="AF12" s="26"/>
      <c r="AG12" s="25" t="s">
        <v>204</v>
      </c>
      <c r="AH12" s="26"/>
      <c r="AI12" s="26"/>
      <c r="AJ12" s="26"/>
      <c r="AK12" s="25" t="s">
        <v>204</v>
      </c>
      <c r="AL12" s="26"/>
      <c r="AM12" s="26"/>
      <c r="AN12" s="28"/>
      <c r="AO12" s="24"/>
    </row>
    <row r="13" spans="3:41" ht="43.5" customHeight="1">
      <c r="C13" s="379"/>
      <c r="D13" s="19" t="s">
        <v>211</v>
      </c>
      <c r="E13" s="29"/>
      <c r="F13" s="20"/>
      <c r="G13" s="21"/>
      <c r="H13" s="27"/>
      <c r="I13" s="23"/>
      <c r="J13" s="30" t="s">
        <v>199</v>
      </c>
      <c r="K13" s="344"/>
      <c r="L13" s="345"/>
      <c r="M13" s="345"/>
      <c r="N13" s="346"/>
      <c r="O13" s="26"/>
      <c r="P13" s="26"/>
      <c r="Q13" s="26"/>
      <c r="R13" s="26"/>
      <c r="S13" s="26"/>
      <c r="T13" s="26"/>
      <c r="U13" s="26"/>
      <c r="V13" s="26"/>
      <c r="W13" s="31"/>
      <c r="X13" s="20"/>
      <c r="Y13" s="21"/>
      <c r="Z13" s="27"/>
      <c r="AA13" s="32" t="s">
        <v>217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9"/>
      <c r="AO13" s="30" t="s">
        <v>199</v>
      </c>
    </row>
    <row r="14" spans="3:41" ht="42" customHeight="1">
      <c r="C14" s="380"/>
      <c r="D14" s="19" t="s">
        <v>212</v>
      </c>
      <c r="E14" s="29"/>
      <c r="F14" s="20"/>
      <c r="G14" s="21"/>
      <c r="H14" s="27"/>
      <c r="I14" s="23"/>
      <c r="J14" s="30" t="s">
        <v>199</v>
      </c>
      <c r="K14" s="344"/>
      <c r="L14" s="345"/>
      <c r="M14" s="345"/>
      <c r="N14" s="346"/>
      <c r="O14" s="26"/>
      <c r="P14" s="26"/>
      <c r="Q14" s="26"/>
      <c r="R14" s="26"/>
      <c r="S14" s="26"/>
      <c r="T14" s="26"/>
      <c r="U14" s="26"/>
      <c r="V14" s="26"/>
      <c r="W14" s="31"/>
      <c r="X14" s="20"/>
      <c r="Y14" s="21"/>
      <c r="Z14" s="27"/>
      <c r="AA14" s="18" t="s">
        <v>197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9"/>
      <c r="AO14" s="30" t="s">
        <v>199</v>
      </c>
    </row>
    <row r="17" spans="4:22" ht="15">
      <c r="D17" s="6" t="s">
        <v>190</v>
      </c>
      <c r="E17" s="356" t="s">
        <v>182</v>
      </c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8"/>
    </row>
    <row r="18" spans="4:22" ht="15">
      <c r="D18" t="s">
        <v>190</v>
      </c>
      <c r="E18" s="347" t="s">
        <v>185</v>
      </c>
      <c r="F18" s="348"/>
      <c r="G18" s="348"/>
      <c r="H18" s="348"/>
      <c r="I18" s="348"/>
      <c r="J18" s="348"/>
      <c r="K18" s="348"/>
      <c r="L18" s="349"/>
      <c r="M18" s="14" t="s">
        <v>194</v>
      </c>
      <c r="N18" s="33"/>
      <c r="O18" s="347" t="s">
        <v>198</v>
      </c>
      <c r="P18" s="348"/>
      <c r="Q18" s="348"/>
      <c r="R18" s="348"/>
      <c r="S18" s="348"/>
      <c r="T18" s="348"/>
      <c r="U18" s="349"/>
      <c r="V18" s="30" t="s">
        <v>199</v>
      </c>
    </row>
    <row r="19" spans="4:22" ht="15" customHeight="1">
      <c r="D19" t="s">
        <v>190</v>
      </c>
      <c r="E19" s="347" t="s">
        <v>200</v>
      </c>
      <c r="F19" s="348"/>
      <c r="G19" s="348"/>
      <c r="H19" s="348"/>
      <c r="I19" s="348"/>
      <c r="J19" s="348"/>
      <c r="K19" s="348"/>
      <c r="L19" s="349"/>
      <c r="M19" s="15" t="s">
        <v>195</v>
      </c>
      <c r="N19" s="33"/>
      <c r="O19" s="347" t="s">
        <v>203</v>
      </c>
      <c r="P19" s="348"/>
      <c r="Q19" s="348"/>
      <c r="R19" s="348"/>
      <c r="S19" s="348"/>
      <c r="T19" s="348"/>
      <c r="U19" s="349"/>
      <c r="V19" s="25" t="s">
        <v>204</v>
      </c>
    </row>
    <row r="20" spans="4:22" ht="15" customHeight="1">
      <c r="D20" t="s">
        <v>190</v>
      </c>
      <c r="E20" s="347" t="s">
        <v>184</v>
      </c>
      <c r="F20" s="348"/>
      <c r="G20" s="348"/>
      <c r="H20" s="348"/>
      <c r="I20" s="348"/>
      <c r="J20" s="348"/>
      <c r="K20" s="348"/>
      <c r="L20" s="349"/>
      <c r="M20" s="16" t="s">
        <v>193</v>
      </c>
      <c r="N20" s="33"/>
      <c r="O20" s="347" t="s">
        <v>201</v>
      </c>
      <c r="P20" s="348"/>
      <c r="Q20" s="348"/>
      <c r="R20" s="348"/>
      <c r="S20" s="348"/>
      <c r="T20" s="348"/>
      <c r="U20" s="349"/>
      <c r="V20" s="34" t="s">
        <v>202</v>
      </c>
    </row>
    <row r="21" spans="4:22" ht="15">
      <c r="D21" t="s">
        <v>190</v>
      </c>
      <c r="E21" s="347" t="s">
        <v>196</v>
      </c>
      <c r="F21" s="348"/>
      <c r="G21" s="348"/>
      <c r="H21" s="348"/>
      <c r="I21" s="348"/>
      <c r="J21" s="348"/>
      <c r="K21" s="348"/>
      <c r="L21" s="349"/>
      <c r="M21" s="18" t="s">
        <v>197</v>
      </c>
      <c r="N21" s="33"/>
      <c r="O21" s="347" t="s">
        <v>205</v>
      </c>
      <c r="P21" s="348"/>
      <c r="Q21" s="348"/>
      <c r="R21" s="348"/>
      <c r="S21" s="348"/>
      <c r="T21" s="348"/>
      <c r="U21" s="349"/>
      <c r="V21" s="17" t="s">
        <v>206</v>
      </c>
    </row>
    <row r="22" spans="5:22" ht="15">
      <c r="E22" s="347" t="s">
        <v>209</v>
      </c>
      <c r="F22" s="348"/>
      <c r="G22" s="348"/>
      <c r="H22" s="348"/>
      <c r="I22" s="348"/>
      <c r="J22" s="348"/>
      <c r="K22" s="348"/>
      <c r="L22" s="349"/>
      <c r="M22" s="32" t="s">
        <v>191</v>
      </c>
      <c r="N22" s="33"/>
      <c r="O22" s="347" t="s">
        <v>207</v>
      </c>
      <c r="P22" s="348"/>
      <c r="Q22" s="348"/>
      <c r="R22" s="348"/>
      <c r="S22" s="348"/>
      <c r="T22" s="348"/>
      <c r="U22" s="349"/>
      <c r="V22" s="32" t="s">
        <v>217</v>
      </c>
    </row>
    <row r="23" spans="5:22" ht="15">
      <c r="E23" s="347" t="s">
        <v>183</v>
      </c>
      <c r="F23" s="348"/>
      <c r="G23" s="348"/>
      <c r="H23" s="348"/>
      <c r="I23" s="348"/>
      <c r="J23" s="348"/>
      <c r="K23" s="348"/>
      <c r="L23" s="349"/>
      <c r="M23" s="37" t="s">
        <v>192</v>
      </c>
      <c r="N23" s="35"/>
      <c r="O23" s="347" t="s">
        <v>214</v>
      </c>
      <c r="P23" s="348"/>
      <c r="Q23" s="348"/>
      <c r="R23" s="348"/>
      <c r="S23" s="348"/>
      <c r="T23" s="348"/>
      <c r="U23" s="349"/>
      <c r="V23" s="36" t="s">
        <v>215</v>
      </c>
    </row>
  </sheetData>
  <sheetProtection/>
  <mergeCells count="34">
    <mergeCell ref="C10:D10"/>
    <mergeCell ref="C11:C14"/>
    <mergeCell ref="M6:AO7"/>
    <mergeCell ref="AC8:AF8"/>
    <mergeCell ref="AG8:AJ8"/>
    <mergeCell ref="AK8:AN8"/>
    <mergeCell ref="W8:AB8"/>
    <mergeCell ref="K11:N11"/>
    <mergeCell ref="K8:N8"/>
    <mergeCell ref="O8:R8"/>
    <mergeCell ref="S8:V8"/>
    <mergeCell ref="C6:D7"/>
    <mergeCell ref="C8:D8"/>
    <mergeCell ref="C9:D9"/>
    <mergeCell ref="E6:J7"/>
    <mergeCell ref="E8:J8"/>
    <mergeCell ref="E23:L23"/>
    <mergeCell ref="O21:U21"/>
    <mergeCell ref="O22:U22"/>
    <mergeCell ref="O23:U23"/>
    <mergeCell ref="E21:L21"/>
    <mergeCell ref="E22:L22"/>
    <mergeCell ref="E19:L19"/>
    <mergeCell ref="E20:L20"/>
    <mergeCell ref="E17:V17"/>
    <mergeCell ref="O18:U18"/>
    <mergeCell ref="O19:U19"/>
    <mergeCell ref="O20:U20"/>
    <mergeCell ref="K12:N12"/>
    <mergeCell ref="K13:N13"/>
    <mergeCell ref="E18:L18"/>
    <mergeCell ref="K9:N9"/>
    <mergeCell ref="K14:N14"/>
    <mergeCell ref="K10:N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2014-04-06T06:49:19Z</cp:lastPrinted>
  <dcterms:created xsi:type="dcterms:W3CDTF">2006-09-16T00:00:00Z</dcterms:created>
  <dcterms:modified xsi:type="dcterms:W3CDTF">2014-07-25T06:48:38Z</dcterms:modified>
  <cp:category/>
  <cp:version/>
  <cp:contentType/>
  <cp:contentStatus/>
</cp:coreProperties>
</file>